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H40" i="2"/>
  <c r="AG40"/>
  <c r="AF40"/>
  <c r="AE40"/>
  <c r="AD40"/>
  <c r="AC40"/>
  <c r="AB40"/>
  <c r="AA40"/>
  <c r="Z40"/>
  <c r="Y40"/>
  <c r="X40"/>
  <c r="W40"/>
  <c r="V40"/>
  <c r="U40"/>
  <c r="T40"/>
  <c r="S40"/>
  <c r="R40"/>
  <c r="L40"/>
  <c r="K40"/>
  <c r="J40"/>
  <c r="H40"/>
  <c r="AJ39"/>
  <c r="AI38"/>
  <c r="G38"/>
  <c r="N38" s="1"/>
  <c r="AI37"/>
  <c r="G37"/>
  <c r="N37" s="1"/>
  <c r="AI36"/>
  <c r="G36"/>
  <c r="N36" s="1"/>
  <c r="AI35"/>
  <c r="G35"/>
  <c r="N35" s="1"/>
  <c r="AI34"/>
  <c r="G34"/>
  <c r="N34" s="1"/>
  <c r="AI33"/>
  <c r="G33"/>
  <c r="N33" s="1"/>
  <c r="AI32"/>
  <c r="G32"/>
  <c r="N32" s="1"/>
  <c r="AI31"/>
  <c r="G31"/>
  <c r="N31" s="1"/>
  <c r="AI30"/>
  <c r="G30"/>
  <c r="N30" s="1"/>
  <c r="AI29"/>
  <c r="G29"/>
  <c r="N29" s="1"/>
  <c r="AI28"/>
  <c r="G28"/>
  <c r="N28" s="1"/>
  <c r="AI27"/>
  <c r="G27"/>
  <c r="O27" s="1"/>
  <c r="AI26"/>
  <c r="G26"/>
  <c r="O26" s="1"/>
  <c r="AI25"/>
  <c r="G25"/>
  <c r="O25" s="1"/>
  <c r="AI24"/>
  <c r="G24"/>
  <c r="O24" s="1"/>
  <c r="AI23"/>
  <c r="G23"/>
  <c r="O23" s="1"/>
  <c r="AI22"/>
  <c r="G22"/>
  <c r="O22" s="1"/>
  <c r="AI21"/>
  <c r="G21"/>
  <c r="O21" s="1"/>
  <c r="AI20"/>
  <c r="G20"/>
  <c r="O20" s="1"/>
  <c r="AI19"/>
  <c r="G19"/>
  <c r="O19" s="1"/>
  <c r="AI18"/>
  <c r="G18"/>
  <c r="O18" s="1"/>
  <c r="AI17"/>
  <c r="G17"/>
  <c r="O17" s="1"/>
  <c r="AI16"/>
  <c r="G16"/>
  <c r="O16" s="1"/>
  <c r="AI15"/>
  <c r="G15"/>
  <c r="N15" s="1"/>
  <c r="AI14"/>
  <c r="G14"/>
  <c r="O14" s="1"/>
  <c r="AI13"/>
  <c r="G13"/>
  <c r="O13" s="1"/>
  <c r="AI12"/>
  <c r="G12"/>
  <c r="O12" s="1"/>
  <c r="AI11"/>
  <c r="G11"/>
  <c r="O11" s="1"/>
  <c r="AI10"/>
  <c r="G10"/>
  <c r="N10" s="1"/>
  <c r="AI9"/>
  <c r="AI40" s="1"/>
  <c r="G9"/>
  <c r="N9" s="1"/>
  <c r="L29" i="1"/>
  <c r="I29"/>
  <c r="J28"/>
  <c r="J27"/>
  <c r="J26"/>
  <c r="N26" s="1"/>
  <c r="N25"/>
  <c r="J25"/>
  <c r="J24"/>
  <c r="N24" s="1"/>
  <c r="J23"/>
  <c r="J22"/>
  <c r="J21"/>
  <c r="J20"/>
  <c r="J19"/>
  <c r="J18"/>
  <c r="J17"/>
  <c r="J16"/>
  <c r="N16" s="1"/>
  <c r="J15"/>
  <c r="J14"/>
  <c r="J13"/>
  <c r="J12"/>
  <c r="J11"/>
  <c r="J29" s="1"/>
  <c r="K11" l="1"/>
  <c r="N11" s="1"/>
  <c r="K12"/>
  <c r="K13"/>
  <c r="N14"/>
  <c r="O14" s="1"/>
  <c r="K17"/>
  <c r="K18"/>
  <c r="K19"/>
  <c r="K20"/>
  <c r="N21"/>
  <c r="O21" s="1"/>
  <c r="O25"/>
  <c r="N27"/>
  <c r="O27" s="1"/>
  <c r="N13" i="2"/>
  <c r="N14"/>
  <c r="O15"/>
  <c r="M10"/>
  <c r="I12"/>
  <c r="I13"/>
  <c r="I14"/>
  <c r="M15"/>
  <c r="I17"/>
  <c r="I18"/>
  <c r="I19"/>
  <c r="I20"/>
  <c r="I21"/>
  <c r="I22"/>
  <c r="I23"/>
  <c r="I24"/>
  <c r="I25"/>
  <c r="I26"/>
  <c r="I27"/>
  <c r="I28"/>
  <c r="O10"/>
  <c r="N12"/>
  <c r="N17"/>
  <c r="N18"/>
  <c r="N19"/>
  <c r="N20"/>
  <c r="N21"/>
  <c r="N22"/>
  <c r="N23"/>
  <c r="N24"/>
  <c r="N25"/>
  <c r="N26"/>
  <c r="N27"/>
  <c r="N11"/>
  <c r="N16"/>
  <c r="M9"/>
  <c r="O9"/>
  <c r="M11"/>
  <c r="M12"/>
  <c r="M13"/>
  <c r="M14"/>
  <c r="M16"/>
  <c r="M17"/>
  <c r="M18"/>
  <c r="M19"/>
  <c r="M20"/>
  <c r="M21"/>
  <c r="M22"/>
  <c r="M23"/>
  <c r="M24"/>
  <c r="M25"/>
  <c r="M26"/>
  <c r="M27"/>
  <c r="M28"/>
  <c r="O28"/>
  <c r="M29"/>
  <c r="O29"/>
  <c r="M30"/>
  <c r="O30"/>
  <c r="M31"/>
  <c r="O31"/>
  <c r="M32"/>
  <c r="O32"/>
  <c r="M33"/>
  <c r="O33"/>
  <c r="M34"/>
  <c r="O34"/>
  <c r="M35"/>
  <c r="O35"/>
  <c r="M36"/>
  <c r="O36"/>
  <c r="M37"/>
  <c r="O37"/>
  <c r="M38"/>
  <c r="O38"/>
  <c r="I29"/>
  <c r="I30"/>
  <c r="I31"/>
  <c r="I32"/>
  <c r="I33"/>
  <c r="I34"/>
  <c r="I35"/>
  <c r="I36"/>
  <c r="I37"/>
  <c r="I38"/>
  <c r="O16" i="1"/>
  <c r="N23"/>
  <c r="O24"/>
  <c r="O26"/>
  <c r="N28"/>
  <c r="K15"/>
  <c r="K29" s="1"/>
  <c r="K22"/>
  <c r="N22" s="1"/>
  <c r="M23"/>
  <c r="M28"/>
  <c r="P13" i="2" l="1"/>
  <c r="P15"/>
  <c r="Q15" s="1"/>
  <c r="AJ15" s="1"/>
  <c r="P10"/>
  <c r="Q10" s="1"/>
  <c r="O17" i="1"/>
  <c r="N19"/>
  <c r="O19" s="1"/>
  <c r="N17"/>
  <c r="N13"/>
  <c r="O13" s="1"/>
  <c r="O28"/>
  <c r="O23"/>
  <c r="O18"/>
  <c r="N20"/>
  <c r="O20" s="1"/>
  <c r="N18"/>
  <c r="N12"/>
  <c r="O12" s="1"/>
  <c r="AJ10" i="2"/>
  <c r="P37"/>
  <c r="P35"/>
  <c r="Q35" s="1"/>
  <c r="AJ35" s="1"/>
  <c r="P33"/>
  <c r="P31"/>
  <c r="P29"/>
  <c r="N40"/>
  <c r="Q37"/>
  <c r="AJ37" s="1"/>
  <c r="Q33"/>
  <c r="AJ33" s="1"/>
  <c r="Q31"/>
  <c r="AJ31" s="1"/>
  <c r="Q29"/>
  <c r="AJ29" s="1"/>
  <c r="P16"/>
  <c r="Q16" s="1"/>
  <c r="M40"/>
  <c r="P9"/>
  <c r="Q9" s="1"/>
  <c r="Q13"/>
  <c r="AJ13" s="1"/>
  <c r="P11"/>
  <c r="P28"/>
  <c r="P26"/>
  <c r="P24"/>
  <c r="Q24" s="1"/>
  <c r="P22"/>
  <c r="P20"/>
  <c r="P18"/>
  <c r="P38"/>
  <c r="P36"/>
  <c r="P34"/>
  <c r="Q34" s="1"/>
  <c r="P32"/>
  <c r="P30"/>
  <c r="P12"/>
  <c r="Q12" s="1"/>
  <c r="O40"/>
  <c r="P27"/>
  <c r="Q27" s="1"/>
  <c r="P25"/>
  <c r="Q25" s="1"/>
  <c r="AJ25" s="1"/>
  <c r="P23"/>
  <c r="Q23" s="1"/>
  <c r="P21"/>
  <c r="Q21" s="1"/>
  <c r="AJ21" s="1"/>
  <c r="P19"/>
  <c r="Q19" s="1"/>
  <c r="P17"/>
  <c r="Q17" s="1"/>
  <c r="AJ17" s="1"/>
  <c r="P14"/>
  <c r="Q14" s="1"/>
  <c r="I40"/>
  <c r="O11" i="1"/>
  <c r="O22"/>
  <c r="M29"/>
  <c r="N15"/>
  <c r="O15"/>
  <c r="AJ9" i="2" l="1"/>
  <c r="N29" i="1"/>
  <c r="AJ34" i="2"/>
  <c r="AJ24"/>
  <c r="AJ16"/>
  <c r="Q20"/>
  <c r="AJ20" s="1"/>
  <c r="Q28"/>
  <c r="AJ28" s="1"/>
  <c r="Q30"/>
  <c r="AJ30" s="1"/>
  <c r="Q38"/>
  <c r="AJ38" s="1"/>
  <c r="Q11"/>
  <c r="AJ11" s="1"/>
  <c r="AJ19"/>
  <c r="AJ23"/>
  <c r="AJ27"/>
  <c r="AJ12"/>
  <c r="AJ14"/>
  <c r="Q18"/>
  <c r="AJ18" s="1"/>
  <c r="Q22"/>
  <c r="AJ22" s="1"/>
  <c r="Q26"/>
  <c r="AJ26" s="1"/>
  <c r="Q32"/>
  <c r="AJ32" s="1"/>
  <c r="Q36"/>
  <c r="AJ36" s="1"/>
  <c r="P40"/>
  <c r="O29" i="1"/>
  <c r="Q40" i="2" l="1"/>
  <c r="AJ40"/>
</calcChain>
</file>

<file path=xl/sharedStrings.xml><?xml version="1.0" encoding="utf-8"?>
<sst xmlns="http://schemas.openxmlformats.org/spreadsheetml/2006/main" count="147" uniqueCount="95">
  <si>
    <t>"Согласовано "</t>
  </si>
  <si>
    <t>Директор КГУ Казанской СШ</t>
  </si>
  <si>
    <t>Руководитель РОО __________</t>
  </si>
  <si>
    <t>Месячный фонд заработной платы:2223,8 тенге (Два миллионадвести двадцать три тысяча восемьсот тенге)</t>
  </si>
  <si>
    <t>№ п/п</t>
  </si>
  <si>
    <t>Должность</t>
  </si>
  <si>
    <t>образование</t>
  </si>
  <si>
    <t>стаж</t>
  </si>
  <si>
    <t>звено</t>
  </si>
  <si>
    <t>Коэфиц.</t>
  </si>
  <si>
    <t>БДО</t>
  </si>
  <si>
    <t>кол-во</t>
  </si>
  <si>
    <t>оклад</t>
  </si>
  <si>
    <t>за</t>
  </si>
  <si>
    <t>категория</t>
  </si>
  <si>
    <t>прочие</t>
  </si>
  <si>
    <t>Всего</t>
  </si>
  <si>
    <t>штат,</t>
  </si>
  <si>
    <t>РБ</t>
  </si>
  <si>
    <t>директор</t>
  </si>
  <si>
    <t>высшее</t>
  </si>
  <si>
    <t>А1</t>
  </si>
  <si>
    <t>завуч по уч работе</t>
  </si>
  <si>
    <t>зав библ</t>
  </si>
  <si>
    <t>ср.спец</t>
  </si>
  <si>
    <t>С1</t>
  </si>
  <si>
    <t>Секретарь</t>
  </si>
  <si>
    <t>Д</t>
  </si>
  <si>
    <t>психолог</t>
  </si>
  <si>
    <t>В2</t>
  </si>
  <si>
    <t>завхоз</t>
  </si>
  <si>
    <t>С3</t>
  </si>
  <si>
    <t>лаборант</t>
  </si>
  <si>
    <t>В-4</t>
  </si>
  <si>
    <t>НВП</t>
  </si>
  <si>
    <t>Зав по восп раб</t>
  </si>
  <si>
    <t>вожатая</t>
  </si>
  <si>
    <t>В4</t>
  </si>
  <si>
    <t>делопроизвод</t>
  </si>
  <si>
    <t>соц.пед</t>
  </si>
  <si>
    <t>В3</t>
  </si>
  <si>
    <t>Сторож</t>
  </si>
  <si>
    <t>1раз</t>
  </si>
  <si>
    <t>Рабочий</t>
  </si>
  <si>
    <t>2раз</t>
  </si>
  <si>
    <t>Техничка</t>
  </si>
  <si>
    <t>Гардеробщик</t>
  </si>
  <si>
    <t>Вахтер</t>
  </si>
  <si>
    <t>истопник</t>
  </si>
  <si>
    <t>Итого</t>
  </si>
  <si>
    <t>Гл   экономист</t>
  </si>
  <si>
    <t>№п/п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</si>
  <si>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</si>
  <si>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</si>
  <si>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</si>
  <si>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</si>
  <si>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</si>
  <si>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</si>
  <si>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</si>
  <si>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</si>
  <si>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</si>
  <si>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</si>
  <si>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</si>
  <si>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</si>
  <si>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</si>
  <si>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</si>
  <si>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</si>
  <si>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</si>
  <si>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</si>
  <si>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</si>
  <si>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</si>
  <si>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</si>
  <si>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</si>
  <si>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</si>
  <si>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</si>
  <si>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</si>
  <si>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</si>
  <si>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</si>
  <si>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</si>
  <si>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</si>
  <si>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</si>
  <si>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</si>
  <si>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</si>
  <si>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</si>
  <si>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В2-2</t>
  </si>
  <si>
    <t>В2-1</t>
  </si>
  <si>
    <t>В4-4</t>
  </si>
  <si>
    <t>В3-2</t>
  </si>
  <si>
    <t>В2-4</t>
  </si>
  <si>
    <t>В2-3</t>
  </si>
  <si>
    <t>до года</t>
  </si>
  <si>
    <t>В4-2</t>
  </si>
  <si>
    <t>В4-3</t>
  </si>
  <si>
    <t>Руководитель отдела</t>
  </si>
  <si>
    <t>Гл экономист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</si>
</sst>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rgb="FFFF0000"/>
      <name val="Times New Roman Cyr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1" fillId="2" borderId="0" xfId="1" applyFill="1"/>
    <xf numFmtId="0" fontId="1" fillId="0" borderId="0" xfId="1"/>
    <xf numFmtId="0" fontId="1" fillId="3" borderId="0" xfId="1" applyFill="1"/>
    <xf numFmtId="0" fontId="2" fillId="2" borderId="0" xfId="1" applyFont="1" applyFill="1"/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/>
    <xf numFmtId="9" fontId="3" fillId="3" borderId="4" xfId="1" applyNumberFormat="1" applyFont="1" applyFill="1" applyBorder="1" applyAlignment="1">
      <alignment horizontal="right"/>
    </xf>
    <xf numFmtId="0" fontId="3" fillId="3" borderId="5" xfId="1" applyFont="1" applyFill="1" applyBorder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3" fillId="3" borderId="0" xfId="1" applyFont="1" applyFill="1" applyBorder="1" applyAlignment="1">
      <alignment horizontal="center"/>
    </xf>
    <xf numFmtId="0" fontId="1" fillId="3" borderId="2" xfId="1" applyFill="1" applyBorder="1"/>
    <xf numFmtId="9" fontId="1" fillId="3" borderId="2" xfId="1" applyNumberFormat="1" applyFill="1" applyBorder="1"/>
    <xf numFmtId="9" fontId="1" fillId="3" borderId="2" xfId="1" applyNumberFormat="1" applyFill="1" applyBorder="1" applyAlignment="1">
      <alignment horizontal="right"/>
    </xf>
    <xf numFmtId="0" fontId="3" fillId="3" borderId="2" xfId="1" applyFont="1" applyFill="1" applyBorder="1"/>
    <xf numFmtId="0" fontId="1" fillId="3" borderId="4" xfId="1" applyFill="1" applyBorder="1"/>
    <xf numFmtId="2" fontId="1" fillId="3" borderId="4" xfId="1" applyNumberFormat="1" applyFill="1" applyBorder="1"/>
    <xf numFmtId="1" fontId="1" fillId="3" borderId="4" xfId="1" applyNumberFormat="1" applyFill="1" applyBorder="1"/>
    <xf numFmtId="0" fontId="1" fillId="3" borderId="4" xfId="1" applyFont="1" applyFill="1" applyBorder="1"/>
    <xf numFmtId="2" fontId="1" fillId="3" borderId="4" xfId="1" applyNumberFormat="1" applyFont="1" applyFill="1" applyBorder="1"/>
    <xf numFmtId="1" fontId="1" fillId="3" borderId="4" xfId="1" applyNumberFormat="1" applyFont="1" applyFill="1" applyBorder="1"/>
    <xf numFmtId="0" fontId="1" fillId="3" borderId="7" xfId="1" applyFill="1" applyBorder="1"/>
    <xf numFmtId="0" fontId="1" fillId="3" borderId="8" xfId="1" applyFill="1" applyBorder="1"/>
    <xf numFmtId="1" fontId="1" fillId="3" borderId="8" xfId="1" applyNumberFormat="1" applyFill="1" applyBorder="1"/>
    <xf numFmtId="2" fontId="1" fillId="3" borderId="8" xfId="1" applyNumberFormat="1" applyFill="1" applyBorder="1"/>
    <xf numFmtId="164" fontId="1" fillId="3" borderId="8" xfId="1" applyNumberFormat="1" applyFill="1" applyBorder="1"/>
    <xf numFmtId="165" fontId="1" fillId="3" borderId="8" xfId="2" applyNumberFormat="1" applyFont="1" applyFill="1" applyBorder="1"/>
    <xf numFmtId="0" fontId="1" fillId="3" borderId="9" xfId="1" applyFill="1" applyBorder="1"/>
    <xf numFmtId="164" fontId="1" fillId="3" borderId="4" xfId="1" applyNumberFormat="1" applyFill="1" applyBorder="1"/>
    <xf numFmtId="1" fontId="1" fillId="3" borderId="0" xfId="1" applyNumberFormat="1" applyFill="1"/>
    <xf numFmtId="49" fontId="5" fillId="0" borderId="12" xfId="0" applyNumberFormat="1" applyFont="1" applyBorder="1" applyAlignment="1" applyProtection="1">
      <alignment horizontal="center" wrapText="1"/>
      <protection locked="0"/>
    </xf>
    <xf numFmtId="1" fontId="5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/>
    <xf numFmtId="0" fontId="0" fillId="0" borderId="4" xfId="0" applyBorder="1"/>
    <xf numFmtId="0" fontId="0" fillId="3" borderId="4" xfId="0" applyFont="1" applyFill="1" applyBorder="1"/>
    <xf numFmtId="0" fontId="0" fillId="4" borderId="4" xfId="0" applyFont="1" applyFill="1" applyBorder="1"/>
    <xf numFmtId="1" fontId="0" fillId="0" borderId="4" xfId="0" applyNumberFormat="1" applyFont="1" applyBorder="1"/>
    <xf numFmtId="1" fontId="0" fillId="0" borderId="8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/>
    <xf numFmtId="0" fontId="0" fillId="3" borderId="4" xfId="0" applyFill="1" applyBorder="1"/>
    <xf numFmtId="1" fontId="1" fillId="5" borderId="4" xfId="1" applyNumberFormat="1" applyFont="1" applyFill="1" applyBorder="1"/>
    <xf numFmtId="1" fontId="0" fillId="3" borderId="4" xfId="0" applyNumberFormat="1" applyFont="1" applyFill="1" applyBorder="1"/>
    <xf numFmtId="1" fontId="0" fillId="3" borderId="4" xfId="0" applyNumberFormat="1" applyFont="1" applyFill="1" applyBorder="1" applyAlignment="1">
      <alignment horizontal="center"/>
    </xf>
    <xf numFmtId="0" fontId="6" fillId="3" borderId="4" xfId="0" applyFont="1" applyFill="1" applyBorder="1"/>
    <xf numFmtId="0" fontId="0" fillId="6" borderId="4" xfId="0" applyFont="1" applyFill="1" applyBorder="1"/>
    <xf numFmtId="0" fontId="7" fillId="3" borderId="4" xfId="0" applyFont="1" applyFill="1" applyBorder="1"/>
    <xf numFmtId="0" fontId="6" fillId="0" borderId="4" xfId="0" applyFont="1" applyBorder="1"/>
    <xf numFmtId="0" fontId="7" fillId="0" borderId="4" xfId="0" applyFont="1" applyBorder="1"/>
    <xf numFmtId="1" fontId="7" fillId="0" borderId="4" xfId="0" applyNumberFormat="1" applyFont="1" applyBorder="1"/>
    <xf numFmtId="1" fontId="0" fillId="3" borderId="8" xfId="0" applyNumberFormat="1" applyFont="1" applyFill="1" applyBorder="1" applyAlignment="1">
      <alignment horizontal="center"/>
    </xf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1" fontId="5" fillId="0" borderId="2" xfId="0" applyNumberFormat="1" applyFont="1" applyBorder="1" applyAlignment="1" applyProtection="1">
      <alignment horizontal="center" vertical="center" wrapText="1"/>
      <protection locked="0"/>
    </xf>
    <xf numFmtId="1" fontId="5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 applyProtection="1">
      <alignment horizontal="center" vertical="center" textRotation="90" wrapText="1"/>
      <protection locked="0"/>
    </xf>
    <xf numFmtId="0" fontId="5" fillId="0" borderId="2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49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3" xfId="0" applyNumberFormat="1" applyFont="1" applyBorder="1" applyAlignment="1" applyProtection="1">
      <alignment horizontal="center" vertical="center"/>
      <protection locked="0"/>
    </xf>
    <xf numFmtId="1" fontId="5" fillId="0" borderId="21" xfId="0" applyNumberFormat="1" applyFont="1" applyBorder="1" applyAlignment="1" applyProtection="1">
      <alignment horizontal="center" vertical="center"/>
      <protection locked="0"/>
    </xf>
    <xf numFmtId="1" fontId="5" fillId="0" borderId="23" xfId="0" applyNumberFormat="1" applyFont="1" applyBorder="1" applyAlignment="1" applyProtection="1">
      <alignment horizontal="center" vertical="center"/>
      <protection locked="0"/>
    </xf>
    <xf numFmtId="1" fontId="5" fillId="0" borderId="24" xfId="0" applyNumberFormat="1" applyFont="1" applyBorder="1" applyAlignment="1" applyProtection="1">
      <alignment horizontal="center" vertical="center"/>
      <protection locked="0"/>
    </xf>
    <xf numFmtId="1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" fontId="5" fillId="0" borderId="15" xfId="0" applyNumberFormat="1" applyFont="1" applyBorder="1" applyAlignment="1" applyProtection="1">
      <alignment horizontal="center" vertical="center" textRotation="90" wrapText="1"/>
      <protection locked="0"/>
    </xf>
    <xf numFmtId="1" fontId="5" fillId="0" borderId="20" xfId="0" applyNumberFormat="1" applyFont="1" applyBorder="1" applyAlignment="1" applyProtection="1">
      <alignment horizontal="center" vertical="center" textRotation="90" wrapText="1"/>
      <protection locked="0"/>
    </xf>
    <xf numFmtId="0" fontId="5" fillId="0" borderId="16" xfId="0" applyFont="1" applyBorder="1" applyAlignment="1" applyProtection="1">
      <alignment horizontal="center" vertical="center" textRotation="90" wrapText="1"/>
      <protection locked="0"/>
    </xf>
    <xf numFmtId="0" fontId="5" fillId="0" borderId="0" xfId="0" applyFont="1" applyBorder="1" applyAlignment="1" applyProtection="1">
      <alignment horizontal="center" vertical="center" textRotation="90" wrapText="1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5" fillId="0" borderId="7" xfId="0" applyFont="1" applyBorder="1" applyAlignment="1">
      <alignment wrapText="1"/>
    </xf>
    <xf numFmtId="49" fontId="5" fillId="0" borderId="11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6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1" fontId="5" fillId="0" borderId="13" xfId="0" applyNumberFormat="1" applyFont="1" applyBorder="1" applyAlignment="1" applyProtection="1">
      <alignment horizontal="center" vertical="center"/>
      <protection locked="0"/>
    </xf>
    <xf numFmtId="1" fontId="5" fillId="0" borderId="14" xfId="0" applyNumberFormat="1" applyFont="1" applyBorder="1" applyAlignment="1" applyProtection="1">
      <alignment horizontal="center" vertical="center"/>
      <protection locked="0"/>
    </xf>
    <xf numFmtId="9" fontId="0" fillId="0" borderId="15" xfId="0" applyNumberFormat="1" applyFont="1" applyBorder="1" applyAlignment="1">
      <alignment horizontal="center" vertical="center" wrapText="1"/>
    </xf>
    <xf numFmtId="9" fontId="0" fillId="0" borderId="20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O33"/>
  <sheetViews>
    <sheetView workbookViewId="0">
      <selection activeCell="R21" sqref="R20:R21"/>
    </sheetView>
  </sheetViews>
  <sheetFormatPr defaultRowHeight="14.5"/>
  <sheetData>
    <row r="3" spans="2:1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5">
      <c r="B4" s="1" t="s">
        <v>0</v>
      </c>
      <c r="C4" s="1"/>
      <c r="D4" s="1"/>
      <c r="E4" s="1"/>
      <c r="F4" s="1"/>
      <c r="G4" s="1"/>
      <c r="H4" s="1"/>
      <c r="I4" s="1" t="s">
        <v>1</v>
      </c>
      <c r="J4" s="1"/>
      <c r="K4" s="1"/>
      <c r="L4" s="1"/>
      <c r="M4" s="1"/>
      <c r="N4" s="3"/>
      <c r="O4" s="3"/>
    </row>
    <row r="5" spans="2:15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4"/>
      <c r="N5" s="3"/>
      <c r="O5" s="3"/>
    </row>
    <row r="6" spans="2:15">
      <c r="B6" s="1"/>
      <c r="C6" s="1"/>
      <c r="D6" s="1"/>
      <c r="E6" s="1"/>
      <c r="F6" s="1"/>
      <c r="G6" s="1"/>
      <c r="H6" s="1"/>
      <c r="I6" s="56" t="s">
        <v>3</v>
      </c>
      <c r="J6" s="57"/>
      <c r="K6" s="57"/>
      <c r="L6" s="57"/>
      <c r="M6" s="1"/>
      <c r="N6" s="3"/>
      <c r="O6" s="3"/>
    </row>
    <row r="7" spans="2: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>
      <c r="B9" s="5" t="s">
        <v>4</v>
      </c>
      <c r="C9" s="6" t="s">
        <v>5</v>
      </c>
      <c r="D9" s="7" t="s">
        <v>6</v>
      </c>
      <c r="E9" s="6" t="s">
        <v>7</v>
      </c>
      <c r="F9" s="8" t="s">
        <v>8</v>
      </c>
      <c r="G9" s="6" t="s">
        <v>9</v>
      </c>
      <c r="H9" s="9" t="s">
        <v>10</v>
      </c>
      <c r="I9" s="6" t="s">
        <v>11</v>
      </c>
      <c r="J9" s="10" t="s">
        <v>12</v>
      </c>
      <c r="K9" s="10" t="s">
        <v>13</v>
      </c>
      <c r="L9" s="8" t="s">
        <v>14</v>
      </c>
      <c r="M9" s="10" t="s">
        <v>15</v>
      </c>
      <c r="N9" s="11">
        <v>0.1</v>
      </c>
      <c r="O9" s="10" t="s">
        <v>16</v>
      </c>
    </row>
    <row r="10" spans="2:15">
      <c r="B10" s="12"/>
      <c r="C10" s="13"/>
      <c r="D10" s="14"/>
      <c r="E10" s="13"/>
      <c r="F10" s="14"/>
      <c r="G10" s="13"/>
      <c r="H10" s="14"/>
      <c r="I10" s="13" t="s">
        <v>17</v>
      </c>
      <c r="J10" s="15"/>
      <c r="K10" s="16">
        <v>0.25</v>
      </c>
      <c r="L10" s="15"/>
      <c r="M10" s="15"/>
      <c r="N10" s="17" t="s">
        <v>18</v>
      </c>
      <c r="O10" s="18"/>
    </row>
    <row r="11" spans="2:15">
      <c r="B11" s="19">
        <v>1</v>
      </c>
      <c r="C11" s="19" t="s">
        <v>19</v>
      </c>
      <c r="D11" s="19" t="s">
        <v>20</v>
      </c>
      <c r="E11" s="20">
        <v>18.2</v>
      </c>
      <c r="F11" s="20" t="s">
        <v>21</v>
      </c>
      <c r="G11" s="19">
        <v>5.59</v>
      </c>
      <c r="H11" s="19">
        <v>17697</v>
      </c>
      <c r="I11" s="19">
        <v>1</v>
      </c>
      <c r="J11" s="21">
        <f t="shared" ref="J11:J28" si="0">G11*H11*I11</f>
        <v>98926.23</v>
      </c>
      <c r="K11" s="21">
        <f>J11*25%</f>
        <v>24731.557499999999</v>
      </c>
      <c r="L11" s="21"/>
      <c r="M11" s="21"/>
      <c r="N11" s="21">
        <f>(J11+K11)*10%</f>
        <v>12365.778749999999</v>
      </c>
      <c r="O11" s="21">
        <f>J11+K11+L11+M11+N11</f>
        <v>136023.56625</v>
      </c>
    </row>
    <row r="12" spans="2:15">
      <c r="B12" s="19">
        <v>2</v>
      </c>
      <c r="C12" s="19" t="s">
        <v>22</v>
      </c>
      <c r="D12" s="19" t="s">
        <v>20</v>
      </c>
      <c r="E12" s="20">
        <v>13</v>
      </c>
      <c r="F12" s="20" t="s">
        <v>21</v>
      </c>
      <c r="G12" s="20">
        <v>5.17</v>
      </c>
      <c r="H12" s="19">
        <v>17697</v>
      </c>
      <c r="I12" s="19">
        <v>1</v>
      </c>
      <c r="J12" s="21">
        <f t="shared" si="0"/>
        <v>91493.49</v>
      </c>
      <c r="K12" s="21">
        <f t="shared" ref="K12:K13" si="1">J12*25%</f>
        <v>22873.372500000001</v>
      </c>
      <c r="L12" s="21"/>
      <c r="M12" s="21"/>
      <c r="N12" s="21">
        <f t="shared" ref="N12:N27" si="2">(J12+K12)*10%</f>
        <v>11436.686250000001</v>
      </c>
      <c r="O12" s="21">
        <f t="shared" ref="O12:O28" si="3">J12+K12+L12+M12+N12</f>
        <v>125803.54875</v>
      </c>
    </row>
    <row r="13" spans="2:15">
      <c r="B13" s="22">
        <v>3</v>
      </c>
      <c r="C13" s="22" t="s">
        <v>23</v>
      </c>
      <c r="D13" s="22" t="s">
        <v>24</v>
      </c>
      <c r="E13" s="23">
        <v>36.200000000000003</v>
      </c>
      <c r="F13" s="22" t="s">
        <v>25</v>
      </c>
      <c r="G13" s="22">
        <v>5.31</v>
      </c>
      <c r="H13" s="22">
        <v>17697</v>
      </c>
      <c r="I13" s="22">
        <v>1</v>
      </c>
      <c r="J13" s="21">
        <f t="shared" si="0"/>
        <v>93971.069999999992</v>
      </c>
      <c r="K13" s="24">
        <f t="shared" si="1"/>
        <v>23492.767499999998</v>
      </c>
      <c r="L13" s="24"/>
      <c r="M13" s="24">
        <v>5309</v>
      </c>
      <c r="N13" s="24">
        <f t="shared" si="2"/>
        <v>11746.383750000001</v>
      </c>
      <c r="O13" s="21">
        <f t="shared" si="3"/>
        <v>134519.22125</v>
      </c>
    </row>
    <row r="14" spans="2:15">
      <c r="B14" s="19">
        <v>5</v>
      </c>
      <c r="C14" s="19" t="s">
        <v>26</v>
      </c>
      <c r="D14" s="19" t="s">
        <v>20</v>
      </c>
      <c r="E14" s="19">
        <v>1</v>
      </c>
      <c r="F14" s="19" t="s">
        <v>27</v>
      </c>
      <c r="G14" s="20">
        <v>2.98</v>
      </c>
      <c r="H14" s="19">
        <v>17697</v>
      </c>
      <c r="I14" s="19">
        <v>1</v>
      </c>
      <c r="J14" s="21">
        <f t="shared" si="0"/>
        <v>52737.06</v>
      </c>
      <c r="K14" s="21"/>
      <c r="L14" s="21"/>
      <c r="M14" s="21"/>
      <c r="N14" s="21">
        <f t="shared" si="2"/>
        <v>5273.7060000000001</v>
      </c>
      <c r="O14" s="21">
        <f t="shared" si="3"/>
        <v>58010.765999999996</v>
      </c>
    </row>
    <row r="15" spans="2:15">
      <c r="B15" s="19">
        <v>6</v>
      </c>
      <c r="C15" s="19" t="s">
        <v>28</v>
      </c>
      <c r="D15" s="19" t="s">
        <v>20</v>
      </c>
      <c r="E15" s="20">
        <v>13.6</v>
      </c>
      <c r="F15" s="20" t="s">
        <v>29</v>
      </c>
      <c r="G15" s="20">
        <v>5.16</v>
      </c>
      <c r="H15" s="19">
        <v>17697</v>
      </c>
      <c r="I15" s="19">
        <v>1</v>
      </c>
      <c r="J15" s="21">
        <f t="shared" si="0"/>
        <v>91316.52</v>
      </c>
      <c r="K15" s="21">
        <f t="shared" ref="K15" si="4">J15*25%</f>
        <v>22829.13</v>
      </c>
      <c r="L15" s="21"/>
      <c r="M15" s="21"/>
      <c r="N15" s="21">
        <f t="shared" si="2"/>
        <v>11414.565000000002</v>
      </c>
      <c r="O15" s="21">
        <f t="shared" si="3"/>
        <v>125560.21500000001</v>
      </c>
    </row>
    <row r="16" spans="2:15">
      <c r="B16" s="19">
        <v>7</v>
      </c>
      <c r="C16" s="25" t="s">
        <v>30</v>
      </c>
      <c r="D16" s="26" t="s">
        <v>24</v>
      </c>
      <c r="E16" s="26">
        <v>20.05</v>
      </c>
      <c r="F16" s="26" t="s">
        <v>31</v>
      </c>
      <c r="G16" s="26">
        <v>3.65</v>
      </c>
      <c r="H16" s="19">
        <v>17697</v>
      </c>
      <c r="I16" s="27">
        <v>1</v>
      </c>
      <c r="J16" s="21">
        <f t="shared" si="0"/>
        <v>64594.049999999996</v>
      </c>
      <c r="K16" s="21"/>
      <c r="L16" s="21"/>
      <c r="M16" s="21"/>
      <c r="N16" s="21">
        <f t="shared" si="2"/>
        <v>6459.4049999999997</v>
      </c>
      <c r="O16" s="21">
        <f t="shared" si="3"/>
        <v>71053.455000000002</v>
      </c>
    </row>
    <row r="17" spans="2:15">
      <c r="B17" s="19">
        <v>8</v>
      </c>
      <c r="C17" s="25" t="s">
        <v>32</v>
      </c>
      <c r="D17" s="26" t="s">
        <v>24</v>
      </c>
      <c r="E17" s="28">
        <v>18.5</v>
      </c>
      <c r="F17" s="28" t="s">
        <v>33</v>
      </c>
      <c r="G17" s="26">
        <v>3.65</v>
      </c>
      <c r="H17" s="19">
        <v>17697</v>
      </c>
      <c r="I17" s="29">
        <v>0.5</v>
      </c>
      <c r="J17" s="21">
        <f t="shared" si="0"/>
        <v>32297.024999999998</v>
      </c>
      <c r="K17" s="21">
        <f>J17*25%</f>
        <v>8074.2562499999995</v>
      </c>
      <c r="L17" s="21"/>
      <c r="M17" s="21"/>
      <c r="N17" s="21">
        <f t="shared" si="2"/>
        <v>4037.1281250000002</v>
      </c>
      <c r="O17" s="21">
        <f t="shared" si="3"/>
        <v>44408.409375000003</v>
      </c>
    </row>
    <row r="18" spans="2:15">
      <c r="B18" s="19">
        <v>9</v>
      </c>
      <c r="C18" s="25" t="s">
        <v>34</v>
      </c>
      <c r="D18" s="26" t="s">
        <v>20</v>
      </c>
      <c r="E18" s="26">
        <v>11.2</v>
      </c>
      <c r="F18" s="26" t="s">
        <v>29</v>
      </c>
      <c r="G18" s="26">
        <v>4.8600000000000003</v>
      </c>
      <c r="H18" s="19">
        <v>17697</v>
      </c>
      <c r="I18" s="27">
        <v>1</v>
      </c>
      <c r="J18" s="21">
        <f t="shared" si="0"/>
        <v>86007.420000000013</v>
      </c>
      <c r="K18" s="21">
        <f t="shared" ref="K18:K20" si="5">J18*25%</f>
        <v>21501.855000000003</v>
      </c>
      <c r="L18" s="21"/>
      <c r="M18" s="21"/>
      <c r="N18" s="21">
        <f t="shared" si="2"/>
        <v>10750.927500000003</v>
      </c>
      <c r="O18" s="21">
        <f t="shared" si="3"/>
        <v>118260.20250000003</v>
      </c>
    </row>
    <row r="19" spans="2:15">
      <c r="B19" s="19">
        <v>10</v>
      </c>
      <c r="C19" s="25" t="s">
        <v>35</v>
      </c>
      <c r="D19" s="26" t="s">
        <v>20</v>
      </c>
      <c r="E19" s="26">
        <v>24.02</v>
      </c>
      <c r="F19" s="26" t="s">
        <v>21</v>
      </c>
      <c r="G19" s="26">
        <v>5.47</v>
      </c>
      <c r="H19" s="19">
        <v>17697</v>
      </c>
      <c r="I19" s="30">
        <v>1</v>
      </c>
      <c r="J19" s="21">
        <f t="shared" si="0"/>
        <v>96802.59</v>
      </c>
      <c r="K19" s="21">
        <f t="shared" si="5"/>
        <v>24200.647499999999</v>
      </c>
      <c r="L19" s="21"/>
      <c r="M19" s="21"/>
      <c r="N19" s="21">
        <f t="shared" si="2"/>
        <v>12100.32375</v>
      </c>
      <c r="O19" s="21">
        <f t="shared" si="3"/>
        <v>133103.56125</v>
      </c>
    </row>
    <row r="20" spans="2:15">
      <c r="B20" s="19">
        <v>12</v>
      </c>
      <c r="C20" s="25" t="s">
        <v>36</v>
      </c>
      <c r="D20" s="26" t="s">
        <v>24</v>
      </c>
      <c r="E20" s="26">
        <v>6.01</v>
      </c>
      <c r="F20" s="26" t="s">
        <v>37</v>
      </c>
      <c r="G20" s="26">
        <v>3.41</v>
      </c>
      <c r="H20" s="19">
        <v>17697</v>
      </c>
      <c r="I20" s="29">
        <v>1</v>
      </c>
      <c r="J20" s="21">
        <f t="shared" si="0"/>
        <v>60346.770000000004</v>
      </c>
      <c r="K20" s="21">
        <f t="shared" si="5"/>
        <v>15086.692500000001</v>
      </c>
      <c r="L20" s="21"/>
      <c r="M20" s="21"/>
      <c r="N20" s="21">
        <f t="shared" si="2"/>
        <v>7543.3462500000014</v>
      </c>
      <c r="O20" s="21">
        <f t="shared" si="3"/>
        <v>82976.808750000011</v>
      </c>
    </row>
    <row r="21" spans="2:15">
      <c r="B21" s="19">
        <v>13</v>
      </c>
      <c r="C21" s="25" t="s">
        <v>38</v>
      </c>
      <c r="D21" s="26" t="s">
        <v>24</v>
      </c>
      <c r="E21" s="26">
        <v>4</v>
      </c>
      <c r="F21" s="26" t="s">
        <v>27</v>
      </c>
      <c r="G21" s="26">
        <v>3.04</v>
      </c>
      <c r="H21" s="19">
        <v>17697</v>
      </c>
      <c r="I21" s="27">
        <v>1</v>
      </c>
      <c r="J21" s="21">
        <f t="shared" si="0"/>
        <v>53798.879999999997</v>
      </c>
      <c r="K21" s="21"/>
      <c r="L21" s="21"/>
      <c r="M21" s="21"/>
      <c r="N21" s="21">
        <f t="shared" si="2"/>
        <v>5379.8879999999999</v>
      </c>
      <c r="O21" s="21">
        <f t="shared" si="3"/>
        <v>59178.767999999996</v>
      </c>
    </row>
    <row r="22" spans="2:15">
      <c r="B22" s="19">
        <v>14</v>
      </c>
      <c r="C22" s="25" t="s">
        <v>39</v>
      </c>
      <c r="D22" s="26" t="s">
        <v>20</v>
      </c>
      <c r="E22" s="26">
        <v>12.1</v>
      </c>
      <c r="F22" s="26" t="s">
        <v>40</v>
      </c>
      <c r="G22" s="26">
        <v>4.21</v>
      </c>
      <c r="H22" s="19">
        <v>17697</v>
      </c>
      <c r="I22" s="27">
        <v>1</v>
      </c>
      <c r="J22" s="21">
        <f t="shared" si="0"/>
        <v>74504.37</v>
      </c>
      <c r="K22" s="21">
        <f t="shared" ref="K22" si="6">J22*25%</f>
        <v>18626.092499999999</v>
      </c>
      <c r="L22" s="21"/>
      <c r="M22" s="21"/>
      <c r="N22" s="21">
        <f t="shared" si="2"/>
        <v>9313.0462499999994</v>
      </c>
      <c r="O22" s="21">
        <f t="shared" si="3"/>
        <v>102443.50874999999</v>
      </c>
    </row>
    <row r="23" spans="2:15">
      <c r="B23" s="19">
        <v>15</v>
      </c>
      <c r="C23" s="31" t="s">
        <v>41</v>
      </c>
      <c r="D23" s="19"/>
      <c r="E23" s="19"/>
      <c r="F23" s="19" t="s">
        <v>42</v>
      </c>
      <c r="G23" s="19">
        <v>2.77</v>
      </c>
      <c r="H23" s="19">
        <v>17697</v>
      </c>
      <c r="I23" s="21">
        <v>3</v>
      </c>
      <c r="J23" s="21">
        <f t="shared" si="0"/>
        <v>147062.07</v>
      </c>
      <c r="K23" s="21"/>
      <c r="L23" s="21"/>
      <c r="M23" s="21">
        <f>J23*50%</f>
        <v>73531.035000000003</v>
      </c>
      <c r="N23" s="21">
        <f t="shared" si="2"/>
        <v>14706.207000000002</v>
      </c>
      <c r="O23" s="21">
        <f t="shared" si="3"/>
        <v>235299.31200000001</v>
      </c>
    </row>
    <row r="24" spans="2:15">
      <c r="B24" s="19">
        <v>16</v>
      </c>
      <c r="C24" s="31" t="s">
        <v>43</v>
      </c>
      <c r="D24" s="19"/>
      <c r="E24" s="19"/>
      <c r="F24" s="19" t="s">
        <v>44</v>
      </c>
      <c r="G24" s="19">
        <v>2.81</v>
      </c>
      <c r="H24" s="19">
        <v>17697</v>
      </c>
      <c r="I24" s="32">
        <v>1.5</v>
      </c>
      <c r="J24" s="21">
        <f t="shared" si="0"/>
        <v>74592.854999999996</v>
      </c>
      <c r="K24" s="21"/>
      <c r="L24" s="21"/>
      <c r="M24" s="21"/>
      <c r="N24" s="21">
        <f t="shared" si="2"/>
        <v>7459.2855</v>
      </c>
      <c r="O24" s="21">
        <f t="shared" si="3"/>
        <v>82052.140499999994</v>
      </c>
    </row>
    <row r="25" spans="2:15">
      <c r="B25" s="19">
        <v>17</v>
      </c>
      <c r="C25" s="31" t="s">
        <v>45</v>
      </c>
      <c r="D25" s="19"/>
      <c r="E25" s="19"/>
      <c r="F25" s="19" t="s">
        <v>42</v>
      </c>
      <c r="G25" s="19">
        <v>2.77</v>
      </c>
      <c r="H25" s="19">
        <v>17697</v>
      </c>
      <c r="I25" s="32">
        <v>4</v>
      </c>
      <c r="J25" s="21">
        <f t="shared" si="0"/>
        <v>196082.76</v>
      </c>
      <c r="K25" s="21"/>
      <c r="L25" s="21">
        <v>5309</v>
      </c>
      <c r="M25" s="21">
        <v>14157</v>
      </c>
      <c r="N25" s="21">
        <f t="shared" si="2"/>
        <v>19608.276000000002</v>
      </c>
      <c r="O25" s="21">
        <f t="shared" si="3"/>
        <v>235157.03600000002</v>
      </c>
    </row>
    <row r="26" spans="2:15">
      <c r="B26" s="19">
        <v>18</v>
      </c>
      <c r="C26" s="19" t="s">
        <v>46</v>
      </c>
      <c r="D26" s="19"/>
      <c r="E26" s="19"/>
      <c r="F26" s="19" t="s">
        <v>42</v>
      </c>
      <c r="G26" s="19">
        <v>2.77</v>
      </c>
      <c r="H26" s="19">
        <v>17697</v>
      </c>
      <c r="I26" s="21">
        <v>1</v>
      </c>
      <c r="J26" s="21">
        <f t="shared" si="0"/>
        <v>49020.69</v>
      </c>
      <c r="K26" s="21"/>
      <c r="L26" s="21"/>
      <c r="M26" s="21"/>
      <c r="N26" s="21">
        <f t="shared" si="2"/>
        <v>4902.0690000000004</v>
      </c>
      <c r="O26" s="21">
        <f t="shared" si="3"/>
        <v>53922.759000000005</v>
      </c>
    </row>
    <row r="27" spans="2:15">
      <c r="B27" s="19">
        <v>19</v>
      </c>
      <c r="C27" s="19" t="s">
        <v>47</v>
      </c>
      <c r="D27" s="19"/>
      <c r="E27" s="19"/>
      <c r="F27" s="19" t="s">
        <v>42</v>
      </c>
      <c r="G27" s="19">
        <v>2.77</v>
      </c>
      <c r="H27" s="19">
        <v>17697</v>
      </c>
      <c r="I27" s="21">
        <v>2</v>
      </c>
      <c r="J27" s="21">
        <f t="shared" si="0"/>
        <v>98041.38</v>
      </c>
      <c r="K27" s="21"/>
      <c r="L27" s="21"/>
      <c r="M27" s="21"/>
      <c r="N27" s="21">
        <f t="shared" si="2"/>
        <v>9804.1380000000008</v>
      </c>
      <c r="O27" s="21">
        <f t="shared" si="3"/>
        <v>107845.51800000001</v>
      </c>
    </row>
    <row r="28" spans="2:15">
      <c r="B28" s="19">
        <v>20</v>
      </c>
      <c r="C28" s="19" t="s">
        <v>48</v>
      </c>
      <c r="D28" s="19"/>
      <c r="E28" s="19"/>
      <c r="F28" s="19" t="s">
        <v>44</v>
      </c>
      <c r="G28" s="19">
        <v>2.81</v>
      </c>
      <c r="H28" s="19">
        <v>17697</v>
      </c>
      <c r="I28" s="21">
        <v>4</v>
      </c>
      <c r="J28" s="21">
        <f t="shared" si="0"/>
        <v>198914.28</v>
      </c>
      <c r="K28" s="21"/>
      <c r="L28" s="24"/>
      <c r="M28" s="21">
        <f>J28*50%</f>
        <v>99457.14</v>
      </c>
      <c r="N28" s="21">
        <f>(J28+K28)*10%</f>
        <v>19891.428</v>
      </c>
      <c r="O28" s="21">
        <f t="shared" si="3"/>
        <v>318262.848</v>
      </c>
    </row>
    <row r="29" spans="2:15">
      <c r="B29" s="19"/>
      <c r="C29" s="19" t="s">
        <v>49</v>
      </c>
      <c r="D29" s="19"/>
      <c r="E29" s="19"/>
      <c r="F29" s="19"/>
      <c r="G29" s="19"/>
      <c r="H29" s="21"/>
      <c r="I29" s="10">
        <f t="shared" ref="I29:N29" si="7">SUM(I11:I28)</f>
        <v>27</v>
      </c>
      <c r="J29" s="10">
        <f t="shared" si="7"/>
        <v>1660509.51</v>
      </c>
      <c r="K29" s="10">
        <f t="shared" si="7"/>
        <v>181416.37125</v>
      </c>
      <c r="L29" s="10">
        <f t="shared" si="7"/>
        <v>5309</v>
      </c>
      <c r="M29" s="10">
        <f t="shared" si="7"/>
        <v>192454.17499999999</v>
      </c>
      <c r="N29" s="10">
        <f t="shared" si="7"/>
        <v>184192.58812500001</v>
      </c>
      <c r="O29" s="21">
        <f>SUM(O11:O28)</f>
        <v>2223881.6443750001</v>
      </c>
    </row>
    <row r="30" spans="2: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2: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2:15">
      <c r="B32" s="3"/>
      <c r="C32" s="3"/>
      <c r="D32" s="3"/>
      <c r="E32" s="3" t="s">
        <v>50</v>
      </c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3"/>
    </row>
  </sheetData>
  <mergeCells count="1">
    <mergeCell ref="I6:L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J45"/>
  <sheetViews>
    <sheetView tabSelected="1" topLeftCell="A25" workbookViewId="0">
      <selection activeCell="R36" sqref="R36:T36"/>
    </sheetView>
  </sheetViews>
  <sheetFormatPr defaultRowHeight="14.5"/>
  <cols>
    <col min="4" max="7" width="8.7265625" hidden="1" customWidth="1"/>
  </cols>
  <sheetData>
    <row r="2" spans="2:36" ht="15" thickBot="1"/>
    <row r="3" spans="2:36" ht="39.5" customHeight="1">
      <c r="B3" s="114" t="s">
        <v>51</v>
      </c>
      <c r="C3" s="103" t="s">
        <v>14</v>
      </c>
      <c r="D3" s="103" t="s">
        <v>52</v>
      </c>
      <c r="E3" s="103" t="s">
        <v>53</v>
      </c>
      <c r="F3" s="103" t="s">
        <v>10</v>
      </c>
      <c r="G3" s="103" t="s">
        <v>54</v>
      </c>
      <c r="H3" s="34" t="s">
        <v>55</v>
      </c>
      <c r="I3" s="34" t="s">
        <v>56</v>
      </c>
      <c r="J3" s="92" t="s">
        <v>57</v>
      </c>
      <c r="K3" s="93"/>
      <c r="L3" s="94"/>
      <c r="M3" s="106" t="s">
        <v>56</v>
      </c>
      <c r="N3" s="107"/>
      <c r="O3" s="107"/>
      <c r="P3" s="108">
        <v>0.25</v>
      </c>
      <c r="Q3" s="90" t="s">
        <v>58</v>
      </c>
      <c r="R3" s="93"/>
      <c r="S3" s="93"/>
      <c r="T3" s="94"/>
      <c r="U3" s="84" t="s">
        <v>59</v>
      </c>
      <c r="V3" s="84"/>
      <c r="W3" s="95" t="s">
        <v>60</v>
      </c>
      <c r="X3" s="95" t="s">
        <v>61</v>
      </c>
      <c r="Y3" s="84" t="s">
        <v>62</v>
      </c>
      <c r="Z3" s="84"/>
      <c r="AA3" s="84"/>
      <c r="AB3" s="84"/>
      <c r="AC3" s="78" t="s">
        <v>63</v>
      </c>
      <c r="AD3" s="79"/>
      <c r="AE3" s="80"/>
      <c r="AF3" s="81" t="s">
        <v>64</v>
      </c>
      <c r="AG3" s="84" t="s">
        <v>65</v>
      </c>
      <c r="AH3" s="84"/>
      <c r="AI3" s="85" t="s">
        <v>66</v>
      </c>
      <c r="AJ3" s="88" t="s">
        <v>67</v>
      </c>
    </row>
    <row r="4" spans="2:36">
      <c r="B4" s="115"/>
      <c r="C4" s="62"/>
      <c r="D4" s="62"/>
      <c r="E4" s="62"/>
      <c r="F4" s="104"/>
      <c r="G4" s="62"/>
      <c r="H4" s="68" t="s">
        <v>68</v>
      </c>
      <c r="I4" s="68" t="s">
        <v>68</v>
      </c>
      <c r="J4" s="112" t="s">
        <v>69</v>
      </c>
      <c r="K4" s="68" t="s">
        <v>70</v>
      </c>
      <c r="L4" s="66" t="s">
        <v>71</v>
      </c>
      <c r="M4" s="58" t="s">
        <v>69</v>
      </c>
      <c r="N4" s="68" t="s">
        <v>70</v>
      </c>
      <c r="O4" s="70" t="s">
        <v>71</v>
      </c>
      <c r="P4" s="109"/>
      <c r="Q4" s="91"/>
      <c r="R4" s="72" t="s">
        <v>72</v>
      </c>
      <c r="S4" s="73"/>
      <c r="T4" s="74"/>
      <c r="U4" s="99" t="s">
        <v>73</v>
      </c>
      <c r="V4" s="100"/>
      <c r="W4" s="96"/>
      <c r="X4" s="97"/>
      <c r="Y4" s="63" t="s">
        <v>74</v>
      </c>
      <c r="Z4" s="96" t="s">
        <v>75</v>
      </c>
      <c r="AA4" s="58" t="s">
        <v>76</v>
      </c>
      <c r="AB4" s="58" t="s">
        <v>77</v>
      </c>
      <c r="AC4" s="62" t="s">
        <v>78</v>
      </c>
      <c r="AD4" s="62" t="s">
        <v>79</v>
      </c>
      <c r="AE4" s="62" t="s">
        <v>80</v>
      </c>
      <c r="AF4" s="82"/>
      <c r="AG4" s="63" t="s">
        <v>81</v>
      </c>
      <c r="AH4" s="63" t="s">
        <v>82</v>
      </c>
      <c r="AI4" s="86"/>
      <c r="AJ4" s="89"/>
    </row>
    <row r="5" spans="2:36">
      <c r="B5" s="115"/>
      <c r="C5" s="62"/>
      <c r="D5" s="62"/>
      <c r="E5" s="62"/>
      <c r="F5" s="104"/>
      <c r="G5" s="62"/>
      <c r="H5" s="69"/>
      <c r="I5" s="69"/>
      <c r="J5" s="113"/>
      <c r="K5" s="69"/>
      <c r="L5" s="67"/>
      <c r="M5" s="59"/>
      <c r="N5" s="69"/>
      <c r="O5" s="71"/>
      <c r="P5" s="109"/>
      <c r="Q5" s="91"/>
      <c r="R5" s="75"/>
      <c r="S5" s="76"/>
      <c r="T5" s="77"/>
      <c r="U5" s="101"/>
      <c r="V5" s="102"/>
      <c r="W5" s="96"/>
      <c r="X5" s="97"/>
      <c r="Y5" s="64"/>
      <c r="Z5" s="96"/>
      <c r="AA5" s="59"/>
      <c r="AB5" s="59"/>
      <c r="AC5" s="62"/>
      <c r="AD5" s="62"/>
      <c r="AE5" s="62"/>
      <c r="AF5" s="82"/>
      <c r="AG5" s="64"/>
      <c r="AH5" s="64"/>
      <c r="AI5" s="86"/>
      <c r="AJ5" s="89"/>
    </row>
    <row r="6" spans="2:36">
      <c r="B6" s="115"/>
      <c r="C6" s="62"/>
      <c r="D6" s="62"/>
      <c r="E6" s="62"/>
      <c r="F6" s="104"/>
      <c r="G6" s="62"/>
      <c r="H6" s="69"/>
      <c r="I6" s="69"/>
      <c r="J6" s="113"/>
      <c r="K6" s="69"/>
      <c r="L6" s="67"/>
      <c r="M6" s="59"/>
      <c r="N6" s="69"/>
      <c r="O6" s="71"/>
      <c r="P6" s="110"/>
      <c r="Q6" s="91"/>
      <c r="R6" s="58" t="s">
        <v>69</v>
      </c>
      <c r="S6" s="58" t="s">
        <v>70</v>
      </c>
      <c r="T6" s="58" t="s">
        <v>71</v>
      </c>
      <c r="U6" s="35"/>
      <c r="V6" s="35"/>
      <c r="W6" s="96"/>
      <c r="X6" s="97"/>
      <c r="Y6" s="64"/>
      <c r="Z6" s="96"/>
      <c r="AA6" s="59"/>
      <c r="AB6" s="59"/>
      <c r="AC6" s="62"/>
      <c r="AD6" s="62"/>
      <c r="AE6" s="62"/>
      <c r="AF6" s="82"/>
      <c r="AG6" s="64"/>
      <c r="AH6" s="64"/>
      <c r="AI6" s="86"/>
      <c r="AJ6" s="89"/>
    </row>
    <row r="7" spans="2:36">
      <c r="B7" s="115"/>
      <c r="C7" s="62"/>
      <c r="D7" s="62"/>
      <c r="E7" s="62"/>
      <c r="F7" s="104"/>
      <c r="G7" s="62"/>
      <c r="H7" s="69"/>
      <c r="I7" s="69"/>
      <c r="J7" s="113"/>
      <c r="K7" s="69"/>
      <c r="L7" s="67"/>
      <c r="M7" s="59"/>
      <c r="N7" s="69"/>
      <c r="O7" s="71"/>
      <c r="P7" s="110"/>
      <c r="Q7" s="91"/>
      <c r="R7" s="59"/>
      <c r="S7" s="59"/>
      <c r="T7" s="59"/>
      <c r="U7" s="60" t="s">
        <v>69</v>
      </c>
      <c r="V7" s="60" t="s">
        <v>83</v>
      </c>
      <c r="W7" s="96"/>
      <c r="X7" s="97"/>
      <c r="Y7" s="64"/>
      <c r="Z7" s="96"/>
      <c r="AA7" s="59"/>
      <c r="AB7" s="59"/>
      <c r="AC7" s="62"/>
      <c r="AD7" s="62"/>
      <c r="AE7" s="62"/>
      <c r="AF7" s="82"/>
      <c r="AG7" s="64"/>
      <c r="AH7" s="64"/>
      <c r="AI7" s="86"/>
      <c r="AJ7" s="89"/>
    </row>
    <row r="8" spans="2:36" ht="15" thickBot="1">
      <c r="B8" s="115"/>
      <c r="C8" s="62"/>
      <c r="D8" s="62"/>
      <c r="E8" s="62"/>
      <c r="F8" s="105"/>
      <c r="G8" s="62"/>
      <c r="H8" s="69"/>
      <c r="I8" s="69"/>
      <c r="J8" s="113"/>
      <c r="K8" s="69"/>
      <c r="L8" s="67"/>
      <c r="M8" s="59"/>
      <c r="N8" s="69"/>
      <c r="O8" s="71"/>
      <c r="P8" s="111"/>
      <c r="Q8" s="91"/>
      <c r="R8" s="59"/>
      <c r="S8" s="59"/>
      <c r="T8" s="59"/>
      <c r="U8" s="61"/>
      <c r="V8" s="61"/>
      <c r="W8" s="96"/>
      <c r="X8" s="98"/>
      <c r="Y8" s="64"/>
      <c r="Z8" s="96"/>
      <c r="AA8" s="59"/>
      <c r="AB8" s="59"/>
      <c r="AC8" s="62"/>
      <c r="AD8" s="62"/>
      <c r="AE8" s="62"/>
      <c r="AF8" s="83"/>
      <c r="AG8" s="65"/>
      <c r="AH8" s="65"/>
      <c r="AI8" s="87"/>
      <c r="AJ8" s="89"/>
    </row>
    <row r="9" spans="2:36">
      <c r="B9" s="36">
        <v>1</v>
      </c>
      <c r="C9" s="37" t="s">
        <v>84</v>
      </c>
      <c r="D9" s="36">
        <v>18.100000000000001</v>
      </c>
      <c r="E9" s="36">
        <v>4.16</v>
      </c>
      <c r="F9" s="36">
        <v>17697</v>
      </c>
      <c r="G9" s="36">
        <f>E9*F9</f>
        <v>73619.520000000004</v>
      </c>
      <c r="H9" s="36"/>
      <c r="I9" s="36"/>
      <c r="J9" s="38"/>
      <c r="K9" s="36">
        <v>6</v>
      </c>
      <c r="L9" s="39">
        <v>3</v>
      </c>
      <c r="M9" s="36">
        <f>G9/18*J9</f>
        <v>0</v>
      </c>
      <c r="N9" s="40">
        <f>G9/18*K9</f>
        <v>24539.84</v>
      </c>
      <c r="O9" s="36">
        <f>G9/18*L9</f>
        <v>12269.92</v>
      </c>
      <c r="P9" s="41">
        <f>(I9+M9+N9+O9)*25%</f>
        <v>9202.44</v>
      </c>
      <c r="Q9" s="42">
        <f>(M9+N9+O9+I9+P9)*10%</f>
        <v>4601.22</v>
      </c>
      <c r="R9" s="36"/>
      <c r="S9" s="36">
        <v>0</v>
      </c>
      <c r="T9" s="36">
        <v>0</v>
      </c>
      <c r="U9" s="36"/>
      <c r="V9" s="36"/>
      <c r="W9" s="36"/>
      <c r="X9" s="36"/>
      <c r="Y9" s="36"/>
      <c r="Z9" s="36"/>
      <c r="AA9" s="36">
        <v>16106</v>
      </c>
      <c r="AB9" s="36"/>
      <c r="AC9" s="36"/>
      <c r="AD9" s="36"/>
      <c r="AE9" s="36"/>
      <c r="AF9" s="24">
        <v>13804</v>
      </c>
      <c r="AG9" s="36"/>
      <c r="AH9" s="36"/>
      <c r="AI9" s="43">
        <f>Z9+AA9+AB9+AF9</f>
        <v>29910</v>
      </c>
      <c r="AJ9" s="44">
        <f>M9+N9+O9+P9+Q9+R9+S9+T9+U9+V9+W9+X9+Y9+Z9+AA9+AB9+AC9+AD9+AE9+AF9+AG9+AH9+I9</f>
        <v>80523.420000000013</v>
      </c>
    </row>
    <row r="10" spans="2:36">
      <c r="B10" s="36">
        <v>2</v>
      </c>
      <c r="C10" s="45" t="s">
        <v>85</v>
      </c>
      <c r="D10" s="38">
        <v>20.11</v>
      </c>
      <c r="E10" s="38">
        <v>4.63</v>
      </c>
      <c r="F10" s="38">
        <v>17697</v>
      </c>
      <c r="G10" s="36">
        <f t="shared" ref="G10:G37" si="0">E10*F10</f>
        <v>81937.11</v>
      </c>
      <c r="H10" s="38"/>
      <c r="I10" s="38"/>
      <c r="J10" s="38">
        <v>20</v>
      </c>
      <c r="K10" s="38">
        <v>0</v>
      </c>
      <c r="L10" s="39">
        <v>0</v>
      </c>
      <c r="M10" s="40">
        <f t="shared" ref="M10:M37" si="1">G10/18*J10</f>
        <v>91041.233333333337</v>
      </c>
      <c r="N10" s="40">
        <f t="shared" ref="N10:N37" si="2">G10/18*K10</f>
        <v>0</v>
      </c>
      <c r="O10" s="36">
        <f t="shared" ref="O10:O38" si="3">G10/18*L10</f>
        <v>0</v>
      </c>
      <c r="P10" s="41">
        <f t="shared" ref="P10:P37" si="4">(I10+M10+N10+O10)*25%</f>
        <v>22760.308333333334</v>
      </c>
      <c r="Q10" s="42">
        <f t="shared" ref="Q10:Q38" si="5">(M10+N10+O10+I10+P10)*10%</f>
        <v>11380.154166666667</v>
      </c>
      <c r="R10" s="38">
        <v>1470</v>
      </c>
      <c r="S10" s="38">
        <v>0</v>
      </c>
      <c r="T10" s="38">
        <v>0</v>
      </c>
      <c r="U10" s="38">
        <v>2212</v>
      </c>
      <c r="V10" s="38">
        <v>0</v>
      </c>
      <c r="W10" s="38">
        <v>0</v>
      </c>
      <c r="X10" s="38"/>
      <c r="Y10" s="38"/>
      <c r="Z10" s="38"/>
      <c r="AA10" s="38"/>
      <c r="AB10" s="38"/>
      <c r="AC10" s="38"/>
      <c r="AD10" s="38"/>
      <c r="AE10" s="38"/>
      <c r="AF10" s="46">
        <v>34140</v>
      </c>
      <c r="AG10" s="38"/>
      <c r="AH10" s="38"/>
      <c r="AI10" s="43">
        <f t="shared" ref="AI10:AI37" si="6">Z10+AA10+AB10+AF10</f>
        <v>34140</v>
      </c>
      <c r="AJ10" s="44">
        <f>M10+N10+O10+P10+Q10+R10+S10+T10+U10+V10+W10+X10+Y10+Z10+AA10+AB10+AC10+AD10+AE10+AF10+AG10+AH10+I10</f>
        <v>163003.69583333333</v>
      </c>
    </row>
    <row r="11" spans="2:36">
      <c r="B11" s="36">
        <v>3</v>
      </c>
      <c r="C11" s="45" t="s">
        <v>85</v>
      </c>
      <c r="D11" s="38">
        <v>17.100000000000001</v>
      </c>
      <c r="E11" s="38">
        <v>4.5599999999999996</v>
      </c>
      <c r="F11" s="38">
        <v>17697</v>
      </c>
      <c r="G11" s="38">
        <f t="shared" si="0"/>
        <v>80698.319999999992</v>
      </c>
      <c r="H11" s="38"/>
      <c r="I11" s="38"/>
      <c r="J11" s="38">
        <v>18</v>
      </c>
      <c r="K11" s="38">
        <v>0</v>
      </c>
      <c r="L11" s="38">
        <v>0</v>
      </c>
      <c r="M11" s="47">
        <f t="shared" si="1"/>
        <v>80698.319999999992</v>
      </c>
      <c r="N11" s="47">
        <f t="shared" si="2"/>
        <v>0</v>
      </c>
      <c r="O11" s="36">
        <f t="shared" si="3"/>
        <v>0</v>
      </c>
      <c r="P11" s="41">
        <f t="shared" si="4"/>
        <v>20174.579999999998</v>
      </c>
      <c r="Q11" s="42">
        <f t="shared" si="5"/>
        <v>10087.290000000001</v>
      </c>
      <c r="R11" s="38">
        <v>1470</v>
      </c>
      <c r="S11" s="38">
        <v>0</v>
      </c>
      <c r="T11" s="38">
        <v>0</v>
      </c>
      <c r="U11" s="38">
        <v>2212</v>
      </c>
      <c r="V11" s="38"/>
      <c r="W11" s="38">
        <v>0</v>
      </c>
      <c r="X11" s="38"/>
      <c r="Y11" s="38"/>
      <c r="Z11" s="38"/>
      <c r="AA11" s="38"/>
      <c r="AB11" s="38"/>
      <c r="AC11" s="38"/>
      <c r="AD11" s="38"/>
      <c r="AE11" s="38"/>
      <c r="AF11" s="24">
        <v>30262</v>
      </c>
      <c r="AG11" s="38"/>
      <c r="AH11" s="38"/>
      <c r="AI11" s="48">
        <f t="shared" si="6"/>
        <v>30262</v>
      </c>
      <c r="AJ11" s="44">
        <f>M11+N11+O11+P11+Q11+R11+S11+T11+U11+V11+W11+X11+Y11+Z11+AA11+AB11+AC11+AD11+AE11+AF11+AG11+AH11+I11</f>
        <v>144904.19</v>
      </c>
    </row>
    <row r="12" spans="2:36">
      <c r="B12" s="36">
        <v>4</v>
      </c>
      <c r="C12" s="45" t="s">
        <v>85</v>
      </c>
      <c r="D12" s="36">
        <v>24.2</v>
      </c>
      <c r="E12" s="36">
        <v>4.63</v>
      </c>
      <c r="F12" s="38">
        <v>17697</v>
      </c>
      <c r="G12" s="36">
        <f t="shared" si="0"/>
        <v>81937.11</v>
      </c>
      <c r="H12" s="38">
        <v>1</v>
      </c>
      <c r="I12" s="38">
        <f>G12/24*H12</f>
        <v>3414.0462499999999</v>
      </c>
      <c r="J12" s="38">
        <v>3</v>
      </c>
      <c r="K12" s="38">
        <v>3</v>
      </c>
      <c r="L12" s="39">
        <v>2</v>
      </c>
      <c r="M12" s="40">
        <f t="shared" si="1"/>
        <v>13656.184999999999</v>
      </c>
      <c r="N12" s="40">
        <f t="shared" si="2"/>
        <v>13656.184999999999</v>
      </c>
      <c r="O12" s="36">
        <f t="shared" si="3"/>
        <v>9104.123333333333</v>
      </c>
      <c r="P12" s="41">
        <f t="shared" si="4"/>
        <v>9957.6348958333328</v>
      </c>
      <c r="Q12" s="42">
        <f t="shared" si="5"/>
        <v>4978.8174479166664</v>
      </c>
      <c r="R12" s="38">
        <v>0</v>
      </c>
      <c r="S12" s="38">
        <v>0</v>
      </c>
      <c r="T12" s="38">
        <v>0</v>
      </c>
      <c r="U12" s="38"/>
      <c r="V12" s="38">
        <v>2654</v>
      </c>
      <c r="W12" s="38"/>
      <c r="X12" s="38"/>
      <c r="Y12" s="38"/>
      <c r="Z12" s="38"/>
      <c r="AA12" s="38"/>
      <c r="AB12" s="38"/>
      <c r="AC12" s="38">
        <v>0</v>
      </c>
      <c r="AD12" s="38"/>
      <c r="AE12" s="38"/>
      <c r="AF12" s="24">
        <v>11949</v>
      </c>
      <c r="AG12" s="38"/>
      <c r="AH12" s="38"/>
      <c r="AI12" s="43">
        <f t="shared" si="6"/>
        <v>11949</v>
      </c>
      <c r="AJ12" s="44">
        <f>M12+N12+O12+P12+Q12+R12+S12+T12+U12+V12+W12+X12+Y12+Z12+AA12+AB12+AC12+AD12+AE12+AF12+AG12+AH12+I12</f>
        <v>69369.991927083334</v>
      </c>
    </row>
    <row r="13" spans="2:36">
      <c r="B13" s="36">
        <v>5</v>
      </c>
      <c r="C13" s="45" t="s">
        <v>85</v>
      </c>
      <c r="D13" s="36">
        <v>33.4</v>
      </c>
      <c r="E13" s="36">
        <v>4.7</v>
      </c>
      <c r="F13" s="38">
        <v>17697</v>
      </c>
      <c r="G13" s="36">
        <f t="shared" si="0"/>
        <v>83175.900000000009</v>
      </c>
      <c r="H13" s="38"/>
      <c r="I13" s="38">
        <f t="shared" ref="I13:I38" si="7">G13/24*H13</f>
        <v>0</v>
      </c>
      <c r="J13" s="38"/>
      <c r="K13" s="38">
        <v>8</v>
      </c>
      <c r="L13" s="39">
        <v>4</v>
      </c>
      <c r="M13" s="40">
        <f t="shared" si="1"/>
        <v>0</v>
      </c>
      <c r="N13" s="40">
        <f t="shared" si="2"/>
        <v>36967.066666666673</v>
      </c>
      <c r="O13" s="36">
        <f t="shared" si="3"/>
        <v>18483.533333333336</v>
      </c>
      <c r="P13" s="41">
        <f t="shared" si="4"/>
        <v>13862.650000000001</v>
      </c>
      <c r="Q13" s="42">
        <f t="shared" si="5"/>
        <v>6931.3250000000007</v>
      </c>
      <c r="R13" s="38"/>
      <c r="S13" s="38">
        <v>0</v>
      </c>
      <c r="T13" s="38">
        <v>0</v>
      </c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46">
        <v>20794</v>
      </c>
      <c r="AG13" s="38"/>
      <c r="AH13" s="38"/>
      <c r="AI13" s="43">
        <f t="shared" si="6"/>
        <v>20794</v>
      </c>
      <c r="AJ13" s="44">
        <f>M13+N13+O13+P13+Q13+R13+S13+T13+U13+V13+W13+X13+Y13+Z13+AA13+AB13+AC13+AD13+AE13+AF13+AG13+AH13+I13</f>
        <v>97038.574999999997</v>
      </c>
    </row>
    <row r="14" spans="2:36">
      <c r="B14" s="36">
        <v>6</v>
      </c>
      <c r="C14" s="45" t="s">
        <v>85</v>
      </c>
      <c r="D14" s="36">
        <v>20</v>
      </c>
      <c r="E14" s="36">
        <v>4.63</v>
      </c>
      <c r="F14" s="38">
        <v>17697</v>
      </c>
      <c r="G14" s="36">
        <f t="shared" si="0"/>
        <v>81937.11</v>
      </c>
      <c r="H14" s="38"/>
      <c r="I14" s="38">
        <f t="shared" si="7"/>
        <v>0</v>
      </c>
      <c r="J14" s="38">
        <v>0</v>
      </c>
      <c r="K14" s="38">
        <v>9</v>
      </c>
      <c r="L14" s="39">
        <v>1</v>
      </c>
      <c r="M14" s="40">
        <f t="shared" si="1"/>
        <v>0</v>
      </c>
      <c r="N14" s="40">
        <f t="shared" si="2"/>
        <v>40968.555</v>
      </c>
      <c r="O14" s="36">
        <f t="shared" si="3"/>
        <v>4552.0616666666665</v>
      </c>
      <c r="P14" s="41">
        <f t="shared" si="4"/>
        <v>11380.154166666667</v>
      </c>
      <c r="Q14" s="42">
        <f t="shared" si="5"/>
        <v>5690.0770833333336</v>
      </c>
      <c r="R14" s="38">
        <v>0</v>
      </c>
      <c r="S14" s="38">
        <v>0</v>
      </c>
      <c r="T14" s="38"/>
      <c r="U14" s="38">
        <v>0</v>
      </c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49">
        <v>15363</v>
      </c>
      <c r="AG14" s="38"/>
      <c r="AH14" s="38"/>
      <c r="AI14" s="43">
        <f t="shared" si="6"/>
        <v>15363</v>
      </c>
      <c r="AJ14" s="44">
        <f>M14+N14+O14+P14+Q14+R14+S14+T14+U14+V14+W14+X14+Y14+Z14+AA14+AB14+AC14+AD14+AE14+AF14+AG14+AH14+I14</f>
        <v>77953.847916666666</v>
      </c>
    </row>
    <row r="15" spans="2:36">
      <c r="B15" s="36">
        <v>7</v>
      </c>
      <c r="C15" s="45" t="s">
        <v>85</v>
      </c>
      <c r="D15" s="36">
        <v>33.049999999999997</v>
      </c>
      <c r="E15" s="36">
        <v>4.7</v>
      </c>
      <c r="F15" s="38">
        <v>17697</v>
      </c>
      <c r="G15" s="36">
        <f t="shared" si="0"/>
        <v>83175.900000000009</v>
      </c>
      <c r="H15" s="38"/>
      <c r="I15" s="38"/>
      <c r="J15" s="38">
        <v>31</v>
      </c>
      <c r="K15" s="38"/>
      <c r="L15" s="39"/>
      <c r="M15" s="40">
        <f t="shared" si="1"/>
        <v>143247.38333333336</v>
      </c>
      <c r="N15" s="40">
        <f t="shared" si="2"/>
        <v>0</v>
      </c>
      <c r="O15" s="36">
        <f t="shared" si="3"/>
        <v>0</v>
      </c>
      <c r="P15" s="41">
        <f t="shared" si="4"/>
        <v>35811.84583333334</v>
      </c>
      <c r="Q15" s="42">
        <f t="shared" si="5"/>
        <v>17905.92291666667</v>
      </c>
      <c r="R15" s="38">
        <v>2744</v>
      </c>
      <c r="S15" s="38"/>
      <c r="T15" s="38"/>
      <c r="U15" s="38">
        <v>4424</v>
      </c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49">
        <v>53718</v>
      </c>
      <c r="AG15" s="38"/>
      <c r="AH15" s="38"/>
      <c r="AI15" s="43">
        <f t="shared" si="6"/>
        <v>53718</v>
      </c>
      <c r="AJ15" s="44">
        <f>M15+N15+O15+P15+Q15+R15+S15+T15+U15+V15+W15+X15+Y15+Z15+AA15+AB15+AC15+AD15+AE15+AF15+AG15+AH15+I15</f>
        <v>257851.15208333335</v>
      </c>
    </row>
    <row r="16" spans="2:36">
      <c r="B16" s="36">
        <v>8</v>
      </c>
      <c r="C16" s="45" t="s">
        <v>85</v>
      </c>
      <c r="D16" s="36">
        <v>20</v>
      </c>
      <c r="E16" s="36">
        <v>4.5599999999999996</v>
      </c>
      <c r="F16" s="38">
        <v>17697</v>
      </c>
      <c r="G16" s="36">
        <f t="shared" si="0"/>
        <v>80698.319999999992</v>
      </c>
      <c r="H16" s="38"/>
      <c r="I16" s="38"/>
      <c r="J16" s="38">
        <v>4</v>
      </c>
      <c r="K16" s="38">
        <v>15</v>
      </c>
      <c r="L16" s="39">
        <v>10</v>
      </c>
      <c r="M16" s="40">
        <f t="shared" si="1"/>
        <v>17932.96</v>
      </c>
      <c r="N16" s="40">
        <f t="shared" si="2"/>
        <v>67248.599999999991</v>
      </c>
      <c r="O16" s="36">
        <f t="shared" si="3"/>
        <v>44832.399999999994</v>
      </c>
      <c r="P16" s="41">
        <f t="shared" si="4"/>
        <v>32503.489999999998</v>
      </c>
      <c r="Q16" s="42">
        <f t="shared" si="5"/>
        <v>16251.744999999999</v>
      </c>
      <c r="R16" s="38">
        <v>492</v>
      </c>
      <c r="S16" s="38">
        <v>1845</v>
      </c>
      <c r="T16" s="38">
        <v>1230</v>
      </c>
      <c r="U16" s="38"/>
      <c r="V16" s="38">
        <v>2654</v>
      </c>
      <c r="W16" s="38"/>
      <c r="X16" s="38"/>
      <c r="Y16" s="38"/>
      <c r="Z16" s="38">
        <v>65007</v>
      </c>
      <c r="AA16" s="38"/>
      <c r="AB16" s="38"/>
      <c r="AC16" s="38"/>
      <c r="AD16" s="38"/>
      <c r="AE16" s="38"/>
      <c r="AF16" s="49">
        <v>40349</v>
      </c>
      <c r="AG16" s="38"/>
      <c r="AH16" s="38"/>
      <c r="AI16" s="43">
        <f t="shared" si="6"/>
        <v>105356</v>
      </c>
      <c r="AJ16" s="44">
        <f>M16+N16+O16+P16+Q16+R16+S16+T16+U16+V16+W16+X16+Y16+Z16+AA16+AB16+AC16+AD16+AE16+AF16+AG16+AH16+I16</f>
        <v>290346.19499999995</v>
      </c>
    </row>
    <row r="17" spans="2:36">
      <c r="B17" s="36">
        <v>9</v>
      </c>
      <c r="C17" s="45" t="s">
        <v>84</v>
      </c>
      <c r="D17" s="36">
        <v>30.9</v>
      </c>
      <c r="E17" s="36">
        <v>4.3</v>
      </c>
      <c r="F17" s="38">
        <v>17697</v>
      </c>
      <c r="G17" s="36">
        <f t="shared" si="0"/>
        <v>76097.099999999991</v>
      </c>
      <c r="H17" s="38"/>
      <c r="I17" s="38">
        <f t="shared" si="7"/>
        <v>0</v>
      </c>
      <c r="J17" s="38">
        <v>2</v>
      </c>
      <c r="K17" s="38">
        <v>18</v>
      </c>
      <c r="L17" s="39">
        <v>6</v>
      </c>
      <c r="M17" s="40">
        <f t="shared" si="1"/>
        <v>8455.2333333333318</v>
      </c>
      <c r="N17" s="40">
        <f t="shared" si="2"/>
        <v>76097.099999999991</v>
      </c>
      <c r="O17" s="36">
        <f t="shared" si="3"/>
        <v>25365.699999999997</v>
      </c>
      <c r="P17" s="41">
        <f t="shared" si="4"/>
        <v>27479.508333333331</v>
      </c>
      <c r="Q17" s="42">
        <f t="shared" si="5"/>
        <v>13739.754166666666</v>
      </c>
      <c r="R17" s="38">
        <v>246</v>
      </c>
      <c r="S17" s="38">
        <v>2214</v>
      </c>
      <c r="T17" s="38">
        <v>738</v>
      </c>
      <c r="U17" s="38"/>
      <c r="V17" s="38">
        <v>0</v>
      </c>
      <c r="W17" s="38"/>
      <c r="X17" s="38"/>
      <c r="Y17" s="38"/>
      <c r="Z17" s="38"/>
      <c r="AA17" s="38">
        <v>48094</v>
      </c>
      <c r="AB17" s="38"/>
      <c r="AC17" s="38"/>
      <c r="AD17" s="38"/>
      <c r="AE17" s="38"/>
      <c r="AF17" s="49">
        <v>36463</v>
      </c>
      <c r="AG17" s="38"/>
      <c r="AH17" s="38"/>
      <c r="AI17" s="43">
        <f>Z17+AA17+AB17+AF17</f>
        <v>84557</v>
      </c>
      <c r="AJ17" s="44">
        <f>M17+N17+O17+P17+Q17+R17+S17+T17+U17+V17+W17+X17+Y17+Z17+AA17+AB17+AC17+AD17+AE17+AF17+AG17+AH17+I17</f>
        <v>238892.29583333334</v>
      </c>
    </row>
    <row r="18" spans="2:36">
      <c r="B18" s="36">
        <v>10</v>
      </c>
      <c r="C18" s="45" t="s">
        <v>84</v>
      </c>
      <c r="D18" s="36">
        <v>10.01</v>
      </c>
      <c r="E18" s="36">
        <v>4.0199999999999996</v>
      </c>
      <c r="F18" s="38">
        <v>17697</v>
      </c>
      <c r="G18" s="36">
        <f t="shared" si="0"/>
        <v>71141.939999999988</v>
      </c>
      <c r="H18" s="38"/>
      <c r="I18" s="38">
        <f t="shared" si="7"/>
        <v>0</v>
      </c>
      <c r="J18" s="38"/>
      <c r="K18" s="38">
        <v>7</v>
      </c>
      <c r="L18" s="39">
        <v>14</v>
      </c>
      <c r="M18" s="40">
        <f t="shared" si="1"/>
        <v>0</v>
      </c>
      <c r="N18" s="40">
        <f t="shared" si="2"/>
        <v>27666.309999999998</v>
      </c>
      <c r="O18" s="36">
        <f t="shared" si="3"/>
        <v>55332.619999999995</v>
      </c>
      <c r="P18" s="41">
        <f t="shared" si="4"/>
        <v>20749.732499999998</v>
      </c>
      <c r="Q18" s="42">
        <f t="shared" si="5"/>
        <v>10374.866249999999</v>
      </c>
      <c r="R18" s="38"/>
      <c r="S18" s="38"/>
      <c r="T18" s="38"/>
      <c r="U18" s="38"/>
      <c r="V18" s="38">
        <v>2654</v>
      </c>
      <c r="W18" s="38"/>
      <c r="X18" s="38"/>
      <c r="Y18" s="38"/>
      <c r="Z18" s="38"/>
      <c r="AA18" s="38"/>
      <c r="AB18" s="38"/>
      <c r="AC18" s="38"/>
      <c r="AD18" s="38"/>
      <c r="AE18" s="38"/>
      <c r="AF18" s="49">
        <v>22232</v>
      </c>
      <c r="AG18" s="38"/>
      <c r="AH18" s="38"/>
      <c r="AI18" s="43">
        <f t="shared" si="6"/>
        <v>22232</v>
      </c>
      <c r="AJ18" s="44">
        <f>M18+N18+O18+P18+Q18+R18+S18+T18+U18+V18+W18+X18+Y18+Z18+AA18+AB18+AC18+AD18+AE18+AF18+AG18+AH18+I18</f>
        <v>139009.52875</v>
      </c>
    </row>
    <row r="19" spans="2:36">
      <c r="B19" s="36">
        <v>11</v>
      </c>
      <c r="C19" s="45" t="s">
        <v>84</v>
      </c>
      <c r="D19" s="36">
        <v>15</v>
      </c>
      <c r="E19" s="36">
        <v>4.09</v>
      </c>
      <c r="F19" s="38">
        <v>17697</v>
      </c>
      <c r="G19" s="36">
        <f t="shared" si="0"/>
        <v>72380.73</v>
      </c>
      <c r="H19" s="38"/>
      <c r="I19" s="38">
        <f t="shared" si="7"/>
        <v>0</v>
      </c>
      <c r="J19" s="38">
        <v>10</v>
      </c>
      <c r="K19" s="38">
        <v>9</v>
      </c>
      <c r="L19" s="39">
        <v>8</v>
      </c>
      <c r="M19" s="40">
        <f t="shared" si="1"/>
        <v>40211.516666666663</v>
      </c>
      <c r="N19" s="40">
        <f t="shared" si="2"/>
        <v>36190.364999999998</v>
      </c>
      <c r="O19" s="36">
        <f t="shared" si="3"/>
        <v>32169.213333333333</v>
      </c>
      <c r="P19" s="41">
        <f t="shared" si="4"/>
        <v>27142.773749999997</v>
      </c>
      <c r="Q19" s="42">
        <f t="shared" si="5"/>
        <v>13571.386875</v>
      </c>
      <c r="R19" s="38">
        <v>1230</v>
      </c>
      <c r="S19" s="38">
        <v>1107</v>
      </c>
      <c r="T19" s="38">
        <v>984</v>
      </c>
      <c r="U19" s="38"/>
      <c r="V19" s="38">
        <v>2654</v>
      </c>
      <c r="W19" s="38"/>
      <c r="X19" s="38"/>
      <c r="Y19" s="38"/>
      <c r="Z19" s="38"/>
      <c r="AA19" s="38">
        <v>47506</v>
      </c>
      <c r="AB19" s="38"/>
      <c r="AC19" s="38"/>
      <c r="AD19" s="38"/>
      <c r="AE19" s="38"/>
      <c r="AF19" s="49">
        <v>37698</v>
      </c>
      <c r="AG19" s="38"/>
      <c r="AH19" s="38"/>
      <c r="AI19" s="43">
        <f>Z19+AA19+AB19+AF19</f>
        <v>85204</v>
      </c>
      <c r="AJ19" s="44">
        <f>M19+N19+O19+P19+Q19+R19+S19+T19+U19+V19+W19+X19+Y19+Z19+AA19+AB19+AC19+AD19+AE19+AF19+AG19+AH19+I19</f>
        <v>240464.25562499999</v>
      </c>
    </row>
    <row r="20" spans="2:36">
      <c r="B20" s="36">
        <v>12</v>
      </c>
      <c r="C20" s="45" t="s">
        <v>84</v>
      </c>
      <c r="D20" s="36">
        <v>13</v>
      </c>
      <c r="E20" s="36">
        <v>4.09</v>
      </c>
      <c r="F20" s="38">
        <v>17697</v>
      </c>
      <c r="G20" s="36">
        <f t="shared" si="0"/>
        <v>72380.73</v>
      </c>
      <c r="H20" s="38"/>
      <c r="I20" s="38">
        <f t="shared" si="7"/>
        <v>0</v>
      </c>
      <c r="J20" s="38"/>
      <c r="K20" s="38">
        <v>7</v>
      </c>
      <c r="L20" s="39">
        <v>4</v>
      </c>
      <c r="M20" s="40">
        <f t="shared" si="1"/>
        <v>0</v>
      </c>
      <c r="N20" s="40">
        <f t="shared" si="2"/>
        <v>28148.061666666668</v>
      </c>
      <c r="O20" s="36">
        <f t="shared" si="3"/>
        <v>16084.606666666667</v>
      </c>
      <c r="P20" s="41">
        <f t="shared" si="4"/>
        <v>11058.167083333334</v>
      </c>
      <c r="Q20" s="42">
        <f t="shared" si="5"/>
        <v>5529.0835416666669</v>
      </c>
      <c r="R20" s="38"/>
      <c r="S20" s="38">
        <v>686</v>
      </c>
      <c r="T20" s="38">
        <v>392</v>
      </c>
      <c r="U20" s="38"/>
      <c r="V20" s="38"/>
      <c r="W20" s="38"/>
      <c r="X20" s="38"/>
      <c r="Y20" s="38"/>
      <c r="Z20" s="38"/>
      <c r="AA20" s="38">
        <v>19354</v>
      </c>
      <c r="AB20" s="38"/>
      <c r="AC20" s="38"/>
      <c r="AD20" s="50"/>
      <c r="AE20" s="38"/>
      <c r="AF20" s="49">
        <v>13571</v>
      </c>
      <c r="AG20" s="38"/>
      <c r="AH20" s="38"/>
      <c r="AI20" s="43">
        <f t="shared" si="6"/>
        <v>32925</v>
      </c>
      <c r="AJ20" s="44">
        <f>M20+N20+O20+P20+Q20+R20+S20+T20+U20+V20+W20+X20+Y20+Z20+AA20+AB20+AC20+AD20+AE20+AF20+AG20+AH20+I20</f>
        <v>94822.918958333335</v>
      </c>
    </row>
    <row r="21" spans="2:36">
      <c r="B21" s="36">
        <v>13</v>
      </c>
      <c r="C21" s="45" t="s">
        <v>85</v>
      </c>
      <c r="D21" s="36">
        <v>15.01</v>
      </c>
      <c r="E21" s="36">
        <v>4.49</v>
      </c>
      <c r="F21" s="38">
        <v>17697</v>
      </c>
      <c r="G21" s="36">
        <f t="shared" si="0"/>
        <v>79459.53</v>
      </c>
      <c r="H21" s="38"/>
      <c r="I21" s="38">
        <f t="shared" si="7"/>
        <v>0</v>
      </c>
      <c r="J21" s="38">
        <v>4</v>
      </c>
      <c r="K21" s="38">
        <v>9</v>
      </c>
      <c r="L21" s="39">
        <v>2</v>
      </c>
      <c r="M21" s="40">
        <f t="shared" si="1"/>
        <v>17657.673333333332</v>
      </c>
      <c r="N21" s="40">
        <f t="shared" si="2"/>
        <v>39729.764999999999</v>
      </c>
      <c r="O21" s="36">
        <f t="shared" si="3"/>
        <v>8828.8366666666661</v>
      </c>
      <c r="P21" s="41">
        <f t="shared" si="4"/>
        <v>16554.068749999999</v>
      </c>
      <c r="Q21" s="42">
        <f t="shared" si="5"/>
        <v>8277.0343750000011</v>
      </c>
      <c r="R21" s="38">
        <v>246</v>
      </c>
      <c r="S21" s="38">
        <v>1107</v>
      </c>
      <c r="T21" s="38">
        <v>246</v>
      </c>
      <c r="U21" s="38"/>
      <c r="V21" s="38"/>
      <c r="W21" s="38">
        <v>0</v>
      </c>
      <c r="X21" s="38"/>
      <c r="Y21" s="38"/>
      <c r="Z21" s="38">
        <v>33108</v>
      </c>
      <c r="AA21" s="38"/>
      <c r="AB21" s="38"/>
      <c r="AC21" s="38"/>
      <c r="AD21" s="38"/>
      <c r="AE21" s="38"/>
      <c r="AF21" s="49">
        <v>24831</v>
      </c>
      <c r="AG21" s="38"/>
      <c r="AH21" s="38"/>
      <c r="AI21" s="43">
        <f t="shared" si="6"/>
        <v>57939</v>
      </c>
      <c r="AJ21" s="44">
        <f>M21+N21+O21+P21+Q21+R21+S21+T21+U21+V21+W21+X21+Y21+Z21+AA21+AB21+AC21+AD21+AE21+AF21+AG21+AH21+I21</f>
        <v>150585.37812499999</v>
      </c>
    </row>
    <row r="22" spans="2:36">
      <c r="B22" s="36">
        <v>14</v>
      </c>
      <c r="C22" s="45" t="s">
        <v>84</v>
      </c>
      <c r="D22" s="36">
        <v>20</v>
      </c>
      <c r="E22" s="36">
        <v>4.2300000000000004</v>
      </c>
      <c r="F22" s="38">
        <v>17697</v>
      </c>
      <c r="G22" s="36">
        <f t="shared" si="0"/>
        <v>74858.310000000012</v>
      </c>
      <c r="H22" s="38"/>
      <c r="I22" s="38">
        <f t="shared" si="7"/>
        <v>0</v>
      </c>
      <c r="J22" s="38"/>
      <c r="K22" s="38">
        <v>20</v>
      </c>
      <c r="L22" s="39">
        <v>6</v>
      </c>
      <c r="M22" s="40">
        <f t="shared" si="1"/>
        <v>0</v>
      </c>
      <c r="N22" s="40">
        <f t="shared" si="2"/>
        <v>83175.900000000023</v>
      </c>
      <c r="O22" s="36">
        <f t="shared" si="3"/>
        <v>24952.770000000004</v>
      </c>
      <c r="P22" s="41">
        <f t="shared" si="4"/>
        <v>27032.167500000007</v>
      </c>
      <c r="Q22" s="42">
        <f t="shared" si="5"/>
        <v>13516.083750000003</v>
      </c>
      <c r="R22" s="38"/>
      <c r="S22" s="38">
        <v>1960</v>
      </c>
      <c r="T22" s="38">
        <v>588</v>
      </c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49">
        <v>40548</v>
      </c>
      <c r="AG22" s="38"/>
      <c r="AH22" s="38"/>
      <c r="AI22" s="43">
        <f t="shared" si="6"/>
        <v>40548</v>
      </c>
      <c r="AJ22" s="44">
        <f>M22+N22+O22+P22+Q22+R22+S22+T22+U22+V22+W22+X22+Y22+Z22+AA22+AB22+AC22+AD22+AE22+AF22+AG22+AH22+I22</f>
        <v>191772.92125000001</v>
      </c>
    </row>
    <row r="23" spans="2:36">
      <c r="B23" s="36">
        <v>15</v>
      </c>
      <c r="C23" s="45" t="s">
        <v>84</v>
      </c>
      <c r="D23" s="36">
        <v>10.01</v>
      </c>
      <c r="E23" s="36">
        <v>4.0199999999999996</v>
      </c>
      <c r="F23" s="38">
        <v>17697</v>
      </c>
      <c r="G23" s="36">
        <f t="shared" si="0"/>
        <v>71141.939999999988</v>
      </c>
      <c r="H23" s="38">
        <v>2</v>
      </c>
      <c r="I23" s="38">
        <f t="shared" si="7"/>
        <v>5928.494999999999</v>
      </c>
      <c r="J23" s="38">
        <v>5</v>
      </c>
      <c r="K23" s="38">
        <v>20</v>
      </c>
      <c r="L23" s="39">
        <v>3</v>
      </c>
      <c r="M23" s="40">
        <f t="shared" si="1"/>
        <v>19761.649999999998</v>
      </c>
      <c r="N23" s="40">
        <f t="shared" si="2"/>
        <v>79046.599999999991</v>
      </c>
      <c r="O23" s="36">
        <f t="shared" si="3"/>
        <v>11856.989999999998</v>
      </c>
      <c r="P23" s="41">
        <f t="shared" si="4"/>
        <v>29148.433749999997</v>
      </c>
      <c r="Q23" s="42">
        <f t="shared" si="5"/>
        <v>14574.216874999998</v>
      </c>
      <c r="R23" s="38">
        <v>615</v>
      </c>
      <c r="S23" s="38">
        <v>2460</v>
      </c>
      <c r="T23" s="38">
        <v>369</v>
      </c>
      <c r="U23" s="38"/>
      <c r="V23" s="38">
        <v>2654</v>
      </c>
      <c r="W23" s="38"/>
      <c r="X23" s="38"/>
      <c r="Y23" s="38"/>
      <c r="Z23" s="38"/>
      <c r="AA23" s="38">
        <v>48422</v>
      </c>
      <c r="AB23" s="38"/>
      <c r="AC23" s="38"/>
      <c r="AD23" s="38"/>
      <c r="AE23" s="38"/>
      <c r="AF23" s="49">
        <v>41499</v>
      </c>
      <c r="AG23" s="38"/>
      <c r="AH23" s="38"/>
      <c r="AI23" s="43">
        <f t="shared" si="6"/>
        <v>89921</v>
      </c>
      <c r="AJ23" s="44">
        <f>M23+N23+O23+P23+Q23+R23+S23+T23+U23+V23+W23+X23+Y23+Z23+AA23+AB23+AC23+AD23+AE23+AF23+AG23+AH23+I23</f>
        <v>256335.385625</v>
      </c>
    </row>
    <row r="24" spans="2:36">
      <c r="B24" s="36">
        <v>16</v>
      </c>
      <c r="C24" s="45" t="s">
        <v>84</v>
      </c>
      <c r="D24" s="36">
        <v>11.02</v>
      </c>
      <c r="E24" s="36">
        <v>4.0199999999999996</v>
      </c>
      <c r="F24" s="38">
        <v>17697</v>
      </c>
      <c r="G24" s="36">
        <f t="shared" si="0"/>
        <v>71141.939999999988</v>
      </c>
      <c r="H24" s="38"/>
      <c r="I24" s="38">
        <f t="shared" si="7"/>
        <v>0</v>
      </c>
      <c r="J24" s="38"/>
      <c r="K24" s="38">
        <v>6</v>
      </c>
      <c r="L24" s="39">
        <v>3</v>
      </c>
      <c r="M24" s="40">
        <f t="shared" si="1"/>
        <v>0</v>
      </c>
      <c r="N24" s="40">
        <f t="shared" si="2"/>
        <v>23713.979999999996</v>
      </c>
      <c r="O24" s="36">
        <f t="shared" si="3"/>
        <v>11856.989999999998</v>
      </c>
      <c r="P24" s="41">
        <f t="shared" si="4"/>
        <v>8892.7424999999985</v>
      </c>
      <c r="Q24" s="42">
        <f t="shared" si="5"/>
        <v>4446.3712499999992</v>
      </c>
      <c r="R24" s="38"/>
      <c r="S24" s="38"/>
      <c r="T24" s="38"/>
      <c r="U24" s="38"/>
      <c r="V24" s="38">
        <v>2654</v>
      </c>
      <c r="W24" s="38"/>
      <c r="X24" s="38"/>
      <c r="Y24" s="38"/>
      <c r="Z24" s="38"/>
      <c r="AA24" s="38"/>
      <c r="AB24" s="38"/>
      <c r="AC24" s="38"/>
      <c r="AD24" s="38"/>
      <c r="AE24" s="38"/>
      <c r="AF24" s="49">
        <v>8893</v>
      </c>
      <c r="AG24" s="38"/>
      <c r="AH24" s="38"/>
      <c r="AI24" s="43">
        <f t="shared" si="6"/>
        <v>8893</v>
      </c>
      <c r="AJ24" s="44">
        <f>M24+N24+O24+P24+Q24+R24+S24+T24+U24+V24+W24+X24+Y24+Z24+AA24+AB24+AC24+AD24+AE24+AF24+AG24+AH24+I24</f>
        <v>60457.083749999991</v>
      </c>
    </row>
    <row r="25" spans="2:36">
      <c r="B25" s="36">
        <v>17</v>
      </c>
      <c r="C25" s="37" t="s">
        <v>86</v>
      </c>
      <c r="D25" s="36">
        <v>1</v>
      </c>
      <c r="E25" s="36">
        <v>2.8</v>
      </c>
      <c r="F25" s="38">
        <v>17697</v>
      </c>
      <c r="G25" s="36">
        <f t="shared" si="0"/>
        <v>49551.6</v>
      </c>
      <c r="H25" s="38">
        <v>1</v>
      </c>
      <c r="I25" s="38">
        <f t="shared" si="7"/>
        <v>2064.65</v>
      </c>
      <c r="J25" s="38">
        <v>20</v>
      </c>
      <c r="K25" s="38"/>
      <c r="L25" s="39"/>
      <c r="M25" s="40">
        <f t="shared" si="1"/>
        <v>55057.333333333336</v>
      </c>
      <c r="N25" s="40">
        <f t="shared" si="2"/>
        <v>0</v>
      </c>
      <c r="O25" s="36">
        <f t="shared" si="3"/>
        <v>0</v>
      </c>
      <c r="P25" s="41">
        <f t="shared" si="4"/>
        <v>14280.495833333334</v>
      </c>
      <c r="Q25" s="42">
        <f t="shared" si="5"/>
        <v>7140.2479166666672</v>
      </c>
      <c r="R25" s="38">
        <v>1764</v>
      </c>
      <c r="S25" s="38"/>
      <c r="T25" s="38"/>
      <c r="U25" s="38">
        <v>2212</v>
      </c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49">
        <v>20647</v>
      </c>
      <c r="AG25" s="38"/>
      <c r="AH25" s="38"/>
      <c r="AI25" s="43">
        <f t="shared" si="6"/>
        <v>20647</v>
      </c>
      <c r="AJ25" s="44">
        <f>M25+N25+O25+P25+Q25+R25+S25+T25+U25+V25+W25+X25+Y25+Z25+AA25+AB25+AC25+AD25+AE25+AF25+AG25+AH25+I25</f>
        <v>103165.72708333333</v>
      </c>
    </row>
    <row r="26" spans="2:36">
      <c r="B26" s="36">
        <v>18</v>
      </c>
      <c r="C26" s="37" t="s">
        <v>87</v>
      </c>
      <c r="D26" s="36">
        <v>27.1</v>
      </c>
      <c r="E26" s="36">
        <v>3.92</v>
      </c>
      <c r="F26" s="38">
        <v>17697</v>
      </c>
      <c r="G26" s="36">
        <f t="shared" si="0"/>
        <v>69372.240000000005</v>
      </c>
      <c r="H26" s="38">
        <v>24</v>
      </c>
      <c r="I26" s="38">
        <f t="shared" si="7"/>
        <v>69372.240000000005</v>
      </c>
      <c r="J26" s="38"/>
      <c r="K26" s="38"/>
      <c r="L26" s="39"/>
      <c r="M26" s="40">
        <f t="shared" si="1"/>
        <v>0</v>
      </c>
      <c r="N26" s="40">
        <f t="shared" si="2"/>
        <v>0</v>
      </c>
      <c r="O26" s="36">
        <f t="shared" si="3"/>
        <v>0</v>
      </c>
      <c r="P26" s="41">
        <f t="shared" si="4"/>
        <v>17343.060000000001</v>
      </c>
      <c r="Q26" s="42">
        <f t="shared" si="5"/>
        <v>8671.5300000000007</v>
      </c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49"/>
      <c r="AG26" s="38"/>
      <c r="AH26" s="38"/>
      <c r="AI26" s="43">
        <f t="shared" si="6"/>
        <v>0</v>
      </c>
      <c r="AJ26" s="44">
        <f>M26+N26+O26+P26+Q26+R26+S26+T26+U26+V26+W26+X26+Y26+Z26+AA26+AB26+AC26+AD26+AE26+AF26+AG26+AH26+I26</f>
        <v>95386.830000000016</v>
      </c>
    </row>
    <row r="27" spans="2:36">
      <c r="B27" s="36">
        <v>19</v>
      </c>
      <c r="C27" s="37" t="s">
        <v>84</v>
      </c>
      <c r="D27" s="36">
        <v>20.100000000000001</v>
      </c>
      <c r="E27" s="36">
        <v>4.2300000000000004</v>
      </c>
      <c r="F27" s="38">
        <v>17697</v>
      </c>
      <c r="G27" s="36">
        <f t="shared" si="0"/>
        <v>74858.310000000012</v>
      </c>
      <c r="H27" s="38"/>
      <c r="I27" s="38">
        <f t="shared" si="7"/>
        <v>0</v>
      </c>
      <c r="J27" s="38">
        <v>18</v>
      </c>
      <c r="K27" s="38"/>
      <c r="L27" s="39"/>
      <c r="M27" s="40">
        <f t="shared" si="1"/>
        <v>74858.310000000012</v>
      </c>
      <c r="N27" s="40">
        <f t="shared" si="2"/>
        <v>0</v>
      </c>
      <c r="O27" s="36">
        <f t="shared" si="3"/>
        <v>0</v>
      </c>
      <c r="P27" s="41">
        <f t="shared" si="4"/>
        <v>18714.577500000003</v>
      </c>
      <c r="Q27" s="42">
        <f t="shared" si="5"/>
        <v>9357.2887500000015</v>
      </c>
      <c r="R27" s="38">
        <v>1470</v>
      </c>
      <c r="S27" s="38"/>
      <c r="T27" s="38"/>
      <c r="U27" s="38">
        <v>2212</v>
      </c>
      <c r="V27" s="38"/>
      <c r="W27" s="38"/>
      <c r="X27" s="38"/>
      <c r="Y27" s="38"/>
      <c r="Z27" s="38"/>
      <c r="AA27" s="38">
        <v>32754</v>
      </c>
      <c r="AB27" s="38"/>
      <c r="AC27" s="38"/>
      <c r="AD27" s="38"/>
      <c r="AE27" s="36"/>
      <c r="AF27" s="49">
        <v>28072</v>
      </c>
      <c r="AG27" s="36"/>
      <c r="AH27" s="36"/>
      <c r="AI27" s="43">
        <f t="shared" si="6"/>
        <v>60826</v>
      </c>
      <c r="AJ27" s="44">
        <f>M27+N27+O27+P27+Q27+R27+S27+T27+U27+V27+W27+X27+Y27+Z27+AA27+AB27+AC27+AD27+AE27+AF27+AG27+AH27+I27</f>
        <v>167438.17625000002</v>
      </c>
    </row>
    <row r="28" spans="2:36">
      <c r="B28" s="36">
        <v>20</v>
      </c>
      <c r="C28" s="45" t="s">
        <v>88</v>
      </c>
      <c r="D28" s="38">
        <v>3</v>
      </c>
      <c r="E28" s="38">
        <v>3.67</v>
      </c>
      <c r="F28" s="38">
        <v>17697</v>
      </c>
      <c r="G28" s="38">
        <f t="shared" si="0"/>
        <v>64947.99</v>
      </c>
      <c r="H28" s="38"/>
      <c r="I28" s="38">
        <f t="shared" si="7"/>
        <v>0</v>
      </c>
      <c r="J28" s="38"/>
      <c r="K28" s="38">
        <v>15</v>
      </c>
      <c r="L28" s="38">
        <v>11</v>
      </c>
      <c r="M28" s="47">
        <f t="shared" si="1"/>
        <v>0</v>
      </c>
      <c r="N28" s="47">
        <f t="shared" si="2"/>
        <v>54123.324999999997</v>
      </c>
      <c r="O28" s="36">
        <f t="shared" si="3"/>
        <v>39690.438333333332</v>
      </c>
      <c r="P28" s="41">
        <f t="shared" si="4"/>
        <v>23453.440833333334</v>
      </c>
      <c r="Q28" s="42">
        <f t="shared" si="5"/>
        <v>11726.720416666667</v>
      </c>
      <c r="R28" s="38"/>
      <c r="S28" s="38">
        <v>1470</v>
      </c>
      <c r="T28" s="38">
        <v>1070</v>
      </c>
      <c r="U28" s="38"/>
      <c r="V28" s="38">
        <v>2654</v>
      </c>
      <c r="W28" s="38"/>
      <c r="X28" s="38"/>
      <c r="Y28" s="38"/>
      <c r="Z28" s="38"/>
      <c r="AA28" s="38"/>
      <c r="AB28" s="38">
        <v>35186</v>
      </c>
      <c r="AC28" s="38"/>
      <c r="AD28" s="38"/>
      <c r="AE28" s="51"/>
      <c r="AF28" s="49">
        <v>28415</v>
      </c>
      <c r="AG28" s="51"/>
      <c r="AH28" s="51"/>
      <c r="AI28" s="48">
        <f t="shared" si="6"/>
        <v>63601</v>
      </c>
      <c r="AJ28" s="44">
        <f>M28+N28+O28+P28+Q28+R28+S28+T28+U28+V28+W28+X28+Y28+Z28+AA28+AB28+AC28+AD28+AE28+AF28+AG28+AH28+I28</f>
        <v>197788.92458333331</v>
      </c>
    </row>
    <row r="29" spans="2:36">
      <c r="B29" s="36">
        <v>21</v>
      </c>
      <c r="C29" s="37" t="s">
        <v>89</v>
      </c>
      <c r="D29" s="36">
        <v>20</v>
      </c>
      <c r="E29" s="36">
        <v>4.0599999999999996</v>
      </c>
      <c r="F29" s="38">
        <v>17697</v>
      </c>
      <c r="G29" s="36">
        <f>E29*F29</f>
        <v>71849.819999999992</v>
      </c>
      <c r="H29" s="36"/>
      <c r="I29" s="38">
        <f t="shared" si="7"/>
        <v>0</v>
      </c>
      <c r="J29" s="38"/>
      <c r="K29" s="36">
        <v>8</v>
      </c>
      <c r="L29" s="39">
        <v>6</v>
      </c>
      <c r="M29" s="40">
        <f>G29/18*J29</f>
        <v>0</v>
      </c>
      <c r="N29" s="40">
        <f>G29/18*K29</f>
        <v>31933.25333333333</v>
      </c>
      <c r="O29" s="36">
        <f t="shared" si="3"/>
        <v>23949.94</v>
      </c>
      <c r="P29" s="41">
        <f t="shared" si="4"/>
        <v>13970.798333333332</v>
      </c>
      <c r="Q29" s="42">
        <f t="shared" si="5"/>
        <v>6985.399166666667</v>
      </c>
      <c r="R29" s="36"/>
      <c r="S29" s="36">
        <v>788</v>
      </c>
      <c r="T29" s="36">
        <v>591</v>
      </c>
      <c r="U29" s="36"/>
      <c r="V29" s="36"/>
      <c r="W29" s="36"/>
      <c r="X29" s="36"/>
      <c r="Y29" s="36"/>
      <c r="Z29" s="36"/>
      <c r="AA29" s="36"/>
      <c r="AB29" s="36">
        <v>20958</v>
      </c>
      <c r="AC29" s="36"/>
      <c r="AD29" s="38"/>
      <c r="AE29" s="37"/>
      <c r="AF29" s="49">
        <v>17962</v>
      </c>
      <c r="AG29" s="37"/>
      <c r="AH29" s="37"/>
      <c r="AI29" s="43">
        <f>Z29+AA29+AB29+AF29</f>
        <v>38920</v>
      </c>
      <c r="AJ29" s="44">
        <f>M29+N29+O29+P29+Q29+R29+S29+T29+U29+V29+W29+X29+Y29+Z29+AA29+AB29+AC29+AD29+AE29+AF29+AG29+AH29+I29</f>
        <v>117138.39083333334</v>
      </c>
    </row>
    <row r="30" spans="2:36">
      <c r="B30" s="36">
        <v>22</v>
      </c>
      <c r="C30" s="37" t="s">
        <v>85</v>
      </c>
      <c r="D30" s="36">
        <v>12</v>
      </c>
      <c r="E30" s="36">
        <v>4.42</v>
      </c>
      <c r="F30" s="36">
        <v>17697</v>
      </c>
      <c r="G30" s="36">
        <f>E30*F30</f>
        <v>78220.740000000005</v>
      </c>
      <c r="H30" s="38"/>
      <c r="I30" s="38">
        <f t="shared" si="7"/>
        <v>0</v>
      </c>
      <c r="J30" s="38"/>
      <c r="K30" s="38">
        <v>8</v>
      </c>
      <c r="L30" s="39">
        <v>7</v>
      </c>
      <c r="M30" s="40">
        <f>G30/18*J30</f>
        <v>0</v>
      </c>
      <c r="N30" s="40">
        <f>G30/18*K30</f>
        <v>34764.773333333338</v>
      </c>
      <c r="O30" s="36">
        <f t="shared" si="3"/>
        <v>30419.17666666667</v>
      </c>
      <c r="P30" s="41">
        <f t="shared" si="4"/>
        <v>16295.987500000003</v>
      </c>
      <c r="Q30" s="42">
        <f t="shared" si="5"/>
        <v>8147.9937500000015</v>
      </c>
      <c r="R30" s="38"/>
      <c r="S30" s="38">
        <v>784</v>
      </c>
      <c r="T30" s="38">
        <v>686</v>
      </c>
      <c r="U30" s="38"/>
      <c r="V30" s="38"/>
      <c r="W30" s="38"/>
      <c r="X30" s="38"/>
      <c r="Y30" s="38"/>
      <c r="Z30" s="38">
        <v>32592</v>
      </c>
      <c r="AA30" s="38"/>
      <c r="AB30" s="38"/>
      <c r="AC30" s="38"/>
      <c r="AD30" s="36"/>
      <c r="AE30" s="36"/>
      <c r="AF30" s="52">
        <v>19555</v>
      </c>
      <c r="AG30" s="36"/>
      <c r="AH30" s="36"/>
      <c r="AI30" s="43">
        <f>Z30+AA30+AB30+AF30</f>
        <v>52147</v>
      </c>
      <c r="AJ30" s="44">
        <f>M30+N30+O30+P30+Q30+R30+S30+T30+U30+V30+W30+X30+Y30+Z30+AA30+AB30+AC30+AD30+AE30+AF30+AG30+AH30+I30</f>
        <v>143244.93125000002</v>
      </c>
    </row>
    <row r="31" spans="2:36">
      <c r="B31" s="36">
        <v>23</v>
      </c>
      <c r="C31" s="37" t="s">
        <v>88</v>
      </c>
      <c r="D31" s="36">
        <v>10.01</v>
      </c>
      <c r="E31" s="36">
        <v>3.47</v>
      </c>
      <c r="F31" s="36">
        <v>17697</v>
      </c>
      <c r="G31" s="36">
        <f>E31*F31</f>
        <v>61408.590000000004</v>
      </c>
      <c r="H31" s="38"/>
      <c r="I31" s="38">
        <f t="shared" si="7"/>
        <v>0</v>
      </c>
      <c r="J31" s="38"/>
      <c r="K31" s="38">
        <v>4</v>
      </c>
      <c r="L31" s="39">
        <v>4</v>
      </c>
      <c r="M31" s="40">
        <f>G31/18*J31</f>
        <v>0</v>
      </c>
      <c r="N31" s="40">
        <f>G31/18*K31</f>
        <v>13646.353333333334</v>
      </c>
      <c r="O31" s="36">
        <f t="shared" si="3"/>
        <v>13646.353333333334</v>
      </c>
      <c r="P31" s="41">
        <f t="shared" si="4"/>
        <v>6823.1766666666672</v>
      </c>
      <c r="Q31" s="42">
        <f t="shared" si="5"/>
        <v>3411.588333333334</v>
      </c>
      <c r="R31" s="38"/>
      <c r="S31" s="38"/>
      <c r="T31" s="38"/>
      <c r="U31" s="38"/>
      <c r="V31" s="38">
        <v>2654</v>
      </c>
      <c r="W31" s="38"/>
      <c r="X31" s="38"/>
      <c r="Y31" s="38"/>
      <c r="Z31" s="38"/>
      <c r="AA31" s="38"/>
      <c r="AB31" s="38"/>
      <c r="AC31" s="38"/>
      <c r="AD31" s="38"/>
      <c r="AE31" s="36"/>
      <c r="AF31" s="49">
        <v>7676</v>
      </c>
      <c r="AG31" s="36"/>
      <c r="AH31" s="36"/>
      <c r="AI31" s="43">
        <f>Z31+AA31+AB31+AF31</f>
        <v>7676</v>
      </c>
      <c r="AJ31" s="44">
        <f>M31+N31+O31+P31+Q31+R31+S31+T31+U31+V31+W31+X31+Y31+Z31+AA31+AB31+AC31+AD31+AE31+AF31+AG31+AH31+I31</f>
        <v>47857.471666666672</v>
      </c>
    </row>
    <row r="32" spans="2:36">
      <c r="B32" s="36">
        <v>24</v>
      </c>
      <c r="C32" s="37" t="s">
        <v>88</v>
      </c>
      <c r="D32" s="37" t="s">
        <v>90</v>
      </c>
      <c r="E32" s="36">
        <v>3.28</v>
      </c>
      <c r="F32" s="36">
        <v>17697</v>
      </c>
      <c r="G32" s="36">
        <f>E32*F32</f>
        <v>58046.159999999996</v>
      </c>
      <c r="H32" s="38"/>
      <c r="I32" s="38">
        <f t="shared" si="7"/>
        <v>0</v>
      </c>
      <c r="J32" s="38"/>
      <c r="K32" s="38">
        <v>18</v>
      </c>
      <c r="L32" s="39"/>
      <c r="M32" s="40">
        <f>G32/18*J32</f>
        <v>0</v>
      </c>
      <c r="N32" s="40">
        <f>G32/18*K32</f>
        <v>58046.159999999996</v>
      </c>
      <c r="O32" s="36">
        <f t="shared" si="3"/>
        <v>0</v>
      </c>
      <c r="P32" s="41">
        <f t="shared" si="4"/>
        <v>14511.539999999999</v>
      </c>
      <c r="Q32" s="42">
        <f t="shared" si="5"/>
        <v>7255.77</v>
      </c>
      <c r="R32" s="38"/>
      <c r="S32" s="38">
        <v>0</v>
      </c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6"/>
      <c r="AF32" s="49">
        <v>21767</v>
      </c>
      <c r="AG32" s="36"/>
      <c r="AH32" s="36"/>
      <c r="AI32" s="43">
        <f>Z32+AA32+AB32+AF32</f>
        <v>21767</v>
      </c>
      <c r="AJ32" s="44">
        <f>M32+N32+O32+P32+Q32+R32+S32+T32+U32+V32+W32+X32+Y32+Z32+AA32+AB32+AC32+AD32+AE32+AF32+AG32+AH32+I32</f>
        <v>101580.47</v>
      </c>
    </row>
    <row r="33" spans="2:36">
      <c r="B33" s="36">
        <v>25</v>
      </c>
      <c r="C33" s="45" t="s">
        <v>91</v>
      </c>
      <c r="D33" s="38">
        <v>12.2</v>
      </c>
      <c r="E33" s="38">
        <v>3.21</v>
      </c>
      <c r="F33" s="38">
        <v>17697</v>
      </c>
      <c r="G33" s="38">
        <f t="shared" si="0"/>
        <v>56807.37</v>
      </c>
      <c r="H33" s="38"/>
      <c r="I33" s="38">
        <f t="shared" si="7"/>
        <v>0</v>
      </c>
      <c r="J33" s="38"/>
      <c r="K33" s="38">
        <v>12</v>
      </c>
      <c r="L33" s="38"/>
      <c r="M33" s="47">
        <f t="shared" si="1"/>
        <v>0</v>
      </c>
      <c r="N33" s="47">
        <f t="shared" si="2"/>
        <v>37871.58</v>
      </c>
      <c r="O33" s="36">
        <f t="shared" si="3"/>
        <v>0</v>
      </c>
      <c r="P33" s="41">
        <f t="shared" si="4"/>
        <v>9467.8950000000004</v>
      </c>
      <c r="Q33" s="42">
        <f t="shared" si="5"/>
        <v>4733.9475000000011</v>
      </c>
      <c r="R33" s="38">
        <v>0</v>
      </c>
      <c r="S33" s="38">
        <v>1176</v>
      </c>
      <c r="T33" s="38"/>
      <c r="U33" s="38"/>
      <c r="V33" s="38">
        <v>2654</v>
      </c>
      <c r="W33" s="38"/>
      <c r="X33" s="38"/>
      <c r="Y33" s="38"/>
      <c r="Z33" s="38"/>
      <c r="AA33" s="38"/>
      <c r="AB33" s="38"/>
      <c r="AC33" s="38">
        <v>14202</v>
      </c>
      <c r="AD33" s="38"/>
      <c r="AE33" s="45"/>
      <c r="AF33" s="49">
        <v>14202</v>
      </c>
      <c r="AG33" s="45"/>
      <c r="AH33" s="45"/>
      <c r="AI33" s="48">
        <f>Z33+AA33+AB33+AF33</f>
        <v>14202</v>
      </c>
      <c r="AJ33" s="44">
        <f>M33+N33+O33+P33+Q33+R33+S33+T33+U33+V33+W33+X33+Y33+Z33+AA33+AB33+AC33+AD33+AE33+AF33+AG33+AH33+I33</f>
        <v>84307.422500000015</v>
      </c>
    </row>
    <row r="34" spans="2:36">
      <c r="B34" s="36">
        <v>26</v>
      </c>
      <c r="C34" s="45" t="s">
        <v>92</v>
      </c>
      <c r="D34" s="38">
        <v>6.01</v>
      </c>
      <c r="E34" s="38">
        <v>3.03</v>
      </c>
      <c r="F34" s="38">
        <v>17697</v>
      </c>
      <c r="G34" s="38">
        <f t="shared" si="0"/>
        <v>53621.909999999996</v>
      </c>
      <c r="H34" s="38"/>
      <c r="I34" s="38">
        <f t="shared" si="7"/>
        <v>0</v>
      </c>
      <c r="J34" s="38">
        <v>0</v>
      </c>
      <c r="K34" s="38">
        <v>4</v>
      </c>
      <c r="L34" s="38">
        <v>1</v>
      </c>
      <c r="M34" s="47">
        <f t="shared" si="1"/>
        <v>0</v>
      </c>
      <c r="N34" s="47">
        <f t="shared" si="2"/>
        <v>11915.98</v>
      </c>
      <c r="O34" s="36">
        <f t="shared" si="3"/>
        <v>2978.9949999999999</v>
      </c>
      <c r="P34" s="41">
        <f t="shared" si="4"/>
        <v>3723.7437499999996</v>
      </c>
      <c r="Q34" s="42">
        <f t="shared" si="5"/>
        <v>1861.871875</v>
      </c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45"/>
      <c r="AF34" s="49">
        <v>5586</v>
      </c>
      <c r="AG34" s="45"/>
      <c r="AH34" s="45"/>
      <c r="AI34" s="48">
        <f t="shared" si="6"/>
        <v>5586</v>
      </c>
      <c r="AJ34" s="44">
        <f>M34+N34+O34+P34+Q34+R34+S34+T34+U34+V34+W34+X34+Y34+Z34+AA34+AB34+AC34+AD34+AE34+AF34+AG34+AH34+I34</f>
        <v>26066.590625000001</v>
      </c>
    </row>
    <row r="35" spans="2:36">
      <c r="B35" s="36">
        <v>27</v>
      </c>
      <c r="C35" s="37" t="s">
        <v>86</v>
      </c>
      <c r="D35" s="36">
        <v>47.5</v>
      </c>
      <c r="E35" s="36">
        <v>3.15</v>
      </c>
      <c r="F35" s="38">
        <v>17697</v>
      </c>
      <c r="G35" s="36">
        <f t="shared" si="0"/>
        <v>55745.549999999996</v>
      </c>
      <c r="H35" s="36"/>
      <c r="I35" s="38">
        <f t="shared" si="7"/>
        <v>0</v>
      </c>
      <c r="J35" s="38"/>
      <c r="K35" s="36">
        <v>10</v>
      </c>
      <c r="L35" s="39">
        <v>1</v>
      </c>
      <c r="M35" s="40">
        <f t="shared" si="1"/>
        <v>0</v>
      </c>
      <c r="N35" s="40">
        <f t="shared" si="2"/>
        <v>30969.75</v>
      </c>
      <c r="O35" s="36">
        <f t="shared" si="3"/>
        <v>3096.9749999999999</v>
      </c>
      <c r="P35" s="41">
        <f t="shared" si="4"/>
        <v>8516.6812499999996</v>
      </c>
      <c r="Q35" s="42">
        <f t="shared" si="5"/>
        <v>4258.3406249999998</v>
      </c>
      <c r="R35" s="36"/>
      <c r="S35" s="36">
        <v>0</v>
      </c>
      <c r="T35" s="36">
        <v>0</v>
      </c>
      <c r="U35" s="36"/>
      <c r="V35" s="36"/>
      <c r="W35" s="36"/>
      <c r="X35" s="36"/>
      <c r="Y35" s="36"/>
      <c r="Z35" s="36"/>
      <c r="AA35" s="36"/>
      <c r="AB35" s="36"/>
      <c r="AC35" s="36"/>
      <c r="AD35" s="53"/>
      <c r="AE35" s="53"/>
      <c r="AF35" s="54">
        <v>11614</v>
      </c>
      <c r="AG35" s="53"/>
      <c r="AH35" s="53"/>
      <c r="AI35" s="43">
        <f t="shared" si="6"/>
        <v>11614</v>
      </c>
      <c r="AJ35" s="44">
        <f>M35+N35+O35+P35+Q35+R35+S35+T35+U35+V35+W35+X35+Y35+Z35+AA35+AB35+AC35+AD35+AE35+AF35+AG35+AH35+I35</f>
        <v>58455.746874999997</v>
      </c>
    </row>
    <row r="36" spans="2:36">
      <c r="B36" s="36">
        <v>28</v>
      </c>
      <c r="C36" s="37" t="s">
        <v>86</v>
      </c>
      <c r="D36" s="36">
        <v>10.1</v>
      </c>
      <c r="E36" s="36">
        <v>3</v>
      </c>
      <c r="F36" s="38">
        <v>17697</v>
      </c>
      <c r="G36" s="36">
        <f t="shared" si="0"/>
        <v>53091</v>
      </c>
      <c r="H36" s="36"/>
      <c r="I36" s="38">
        <f t="shared" si="7"/>
        <v>0</v>
      </c>
      <c r="J36" s="38">
        <v>4</v>
      </c>
      <c r="K36" s="36">
        <v>7</v>
      </c>
      <c r="L36" s="39">
        <v>5</v>
      </c>
      <c r="M36" s="40">
        <f t="shared" si="1"/>
        <v>11798</v>
      </c>
      <c r="N36" s="40">
        <f t="shared" si="2"/>
        <v>20646.5</v>
      </c>
      <c r="O36" s="36">
        <f t="shared" si="3"/>
        <v>14747.5</v>
      </c>
      <c r="P36" s="41">
        <f t="shared" si="4"/>
        <v>11798</v>
      </c>
      <c r="Q36" s="42">
        <f t="shared" si="5"/>
        <v>5899</v>
      </c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7"/>
      <c r="AE36" s="37"/>
      <c r="AF36" s="52">
        <v>16591</v>
      </c>
      <c r="AG36" s="37"/>
      <c r="AH36" s="37"/>
      <c r="AI36" s="43">
        <f t="shared" si="6"/>
        <v>16591</v>
      </c>
      <c r="AJ36" s="44">
        <f>M36+N36+O36+P36+Q36+R36+S36+T36+U36+V36+W36+X36+Y36+Z36+AA36+AB36+AC36+AD36+AE36+AF36+AG36+AH36+I36</f>
        <v>81480</v>
      </c>
    </row>
    <row r="37" spans="2:36">
      <c r="B37" s="36">
        <v>29</v>
      </c>
      <c r="C37" s="37" t="s">
        <v>86</v>
      </c>
      <c r="D37" s="36">
        <v>1</v>
      </c>
      <c r="E37" s="36">
        <v>2.8</v>
      </c>
      <c r="F37" s="38">
        <v>17697</v>
      </c>
      <c r="G37" s="36">
        <f t="shared" si="0"/>
        <v>49551.6</v>
      </c>
      <c r="H37" s="38"/>
      <c r="I37" s="38">
        <f t="shared" si="7"/>
        <v>0</v>
      </c>
      <c r="J37" s="38">
        <v>12</v>
      </c>
      <c r="K37" s="38">
        <v>9</v>
      </c>
      <c r="L37" s="39">
        <v>3</v>
      </c>
      <c r="M37" s="40">
        <f t="shared" si="1"/>
        <v>33034.400000000001</v>
      </c>
      <c r="N37" s="40">
        <f t="shared" si="2"/>
        <v>24775.800000000003</v>
      </c>
      <c r="O37" s="36">
        <f t="shared" si="3"/>
        <v>8258.6</v>
      </c>
      <c r="P37" s="41">
        <f t="shared" si="4"/>
        <v>16517.2</v>
      </c>
      <c r="Q37" s="42">
        <f t="shared" si="5"/>
        <v>8258.6</v>
      </c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7"/>
      <c r="AE37" s="37"/>
      <c r="AF37" s="52">
        <v>24776</v>
      </c>
      <c r="AG37" s="37"/>
      <c r="AH37" s="37"/>
      <c r="AI37" s="43">
        <f t="shared" si="6"/>
        <v>24776</v>
      </c>
      <c r="AJ37" s="44">
        <f>M37+N37+O37+P37+Q37+R37+S37+T37+U37+V37+W37+X37+Y37+Z37+AA37+AB37+AC37+AD37+AE37+AF37+AG37+AH37+I37</f>
        <v>115620.6</v>
      </c>
    </row>
    <row r="38" spans="2:36">
      <c r="B38" s="36">
        <v>30</v>
      </c>
      <c r="C38" s="45" t="s">
        <v>86</v>
      </c>
      <c r="D38" s="38">
        <v>6.01</v>
      </c>
      <c r="E38" s="38">
        <v>2.92</v>
      </c>
      <c r="F38" s="38">
        <v>17697</v>
      </c>
      <c r="G38" s="38">
        <f>E38*F38</f>
        <v>51675.24</v>
      </c>
      <c r="H38" s="38"/>
      <c r="I38" s="38">
        <f t="shared" si="7"/>
        <v>0</v>
      </c>
      <c r="J38" s="38"/>
      <c r="K38" s="38">
        <v>3</v>
      </c>
      <c r="L38" s="38"/>
      <c r="M38" s="47">
        <f>G38/18*J38</f>
        <v>0</v>
      </c>
      <c r="N38" s="47">
        <f>G38/18*K38</f>
        <v>8612.5399999999991</v>
      </c>
      <c r="O38" s="36">
        <f t="shared" si="3"/>
        <v>0</v>
      </c>
      <c r="P38" s="55">
        <f>(I38+M38+N38+O38)*25%</f>
        <v>2153.1349999999998</v>
      </c>
      <c r="Q38" s="42">
        <f t="shared" si="5"/>
        <v>1076.5674999999999</v>
      </c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45"/>
      <c r="AF38" s="49">
        <v>3230</v>
      </c>
      <c r="AG38" s="45"/>
      <c r="AH38" s="45"/>
      <c r="AI38" s="48">
        <f>Z38+AA38+AB38+AF38</f>
        <v>3230</v>
      </c>
      <c r="AJ38" s="44">
        <f>M38+N38+O38+P38+Q38+R38+S38+T38+U38+V38+W38+X38+Y38+Z38+AA38+AB38+AC38+AD38+AE38+AF38+AG38+AH38+I38</f>
        <v>15072.242499999998</v>
      </c>
    </row>
    <row r="39" spans="2:36">
      <c r="B39" s="36"/>
      <c r="C39" s="45" t="s">
        <v>84</v>
      </c>
      <c r="D39" s="38"/>
      <c r="E39" s="38"/>
      <c r="F39" s="38"/>
      <c r="G39" s="38"/>
      <c r="H39" s="38"/>
      <c r="I39" s="38"/>
      <c r="J39" s="38"/>
      <c r="K39" s="38"/>
      <c r="L39" s="38"/>
      <c r="M39" s="47"/>
      <c r="N39" s="47"/>
      <c r="O39" s="36"/>
      <c r="P39" s="55"/>
      <c r="Q39" s="42"/>
      <c r="R39" s="38"/>
      <c r="S39" s="38"/>
      <c r="T39" s="38"/>
      <c r="U39" s="38"/>
      <c r="V39" s="38">
        <v>2654</v>
      </c>
      <c r="W39" s="38"/>
      <c r="X39" s="38"/>
      <c r="Y39" s="38"/>
      <c r="Z39" s="38"/>
      <c r="AA39" s="38"/>
      <c r="AB39" s="38"/>
      <c r="AC39" s="38"/>
      <c r="AD39" s="38"/>
      <c r="AE39" s="45"/>
      <c r="AF39" s="49"/>
      <c r="AG39" s="45"/>
      <c r="AH39" s="45"/>
      <c r="AI39" s="48"/>
      <c r="AJ39" s="44">
        <f>M39+N39+O39+P39+Q39+R39+S39+T39+U39+V39+W39+X39+Y39+Z39+AA39+AB39+AC39+AD39+AE39+AF39+AG39+AH39+I39</f>
        <v>2654</v>
      </c>
    </row>
    <row r="40" spans="2:36">
      <c r="B40" s="37"/>
      <c r="C40" s="37"/>
      <c r="D40" s="37"/>
      <c r="E40" s="37"/>
      <c r="F40" s="37"/>
      <c r="G40" s="37"/>
      <c r="H40" s="53">
        <f>SUM(H9:H39)</f>
        <v>28</v>
      </c>
      <c r="I40" s="53">
        <f t="shared" ref="I40:AJ40" si="8">SUM(I9:I39)</f>
        <v>80779.431250000009</v>
      </c>
      <c r="J40" s="53">
        <f t="shared" si="8"/>
        <v>151</v>
      </c>
      <c r="K40" s="53">
        <f t="shared" si="8"/>
        <v>235</v>
      </c>
      <c r="L40" s="53">
        <f t="shared" si="8"/>
        <v>104</v>
      </c>
      <c r="M40" s="53">
        <f t="shared" si="8"/>
        <v>607410.19833333348</v>
      </c>
      <c r="N40" s="53">
        <f t="shared" si="8"/>
        <v>904454.34333333327</v>
      </c>
      <c r="O40" s="53">
        <f t="shared" si="8"/>
        <v>412477.74333333329</v>
      </c>
      <c r="P40" s="53">
        <f t="shared" si="8"/>
        <v>501280.42906250007</v>
      </c>
      <c r="Q40" s="53">
        <f t="shared" si="8"/>
        <v>250640.21453125004</v>
      </c>
      <c r="R40" s="53">
        <f t="shared" si="8"/>
        <v>11747</v>
      </c>
      <c r="S40" s="53">
        <f t="shared" si="8"/>
        <v>15597</v>
      </c>
      <c r="T40" s="53">
        <f t="shared" si="8"/>
        <v>6894</v>
      </c>
      <c r="U40" s="53">
        <f t="shared" si="8"/>
        <v>13272</v>
      </c>
      <c r="V40" s="53">
        <f t="shared" si="8"/>
        <v>26540</v>
      </c>
      <c r="W40" s="53">
        <f t="shared" si="8"/>
        <v>0</v>
      </c>
      <c r="X40" s="53">
        <f t="shared" si="8"/>
        <v>0</v>
      </c>
      <c r="Y40" s="53">
        <f t="shared" si="8"/>
        <v>0</v>
      </c>
      <c r="Z40" s="53">
        <f t="shared" si="8"/>
        <v>130707</v>
      </c>
      <c r="AA40" s="53">
        <f t="shared" si="8"/>
        <v>212236</v>
      </c>
      <c r="AB40" s="53">
        <f t="shared" si="8"/>
        <v>56144</v>
      </c>
      <c r="AC40" s="53">
        <f t="shared" si="8"/>
        <v>14202</v>
      </c>
      <c r="AD40" s="53">
        <f t="shared" si="8"/>
        <v>0</v>
      </c>
      <c r="AE40" s="53">
        <f t="shared" si="8"/>
        <v>0</v>
      </c>
      <c r="AF40" s="53">
        <f t="shared" si="8"/>
        <v>666207</v>
      </c>
      <c r="AG40" s="53">
        <f t="shared" si="8"/>
        <v>0</v>
      </c>
      <c r="AH40" s="53">
        <f t="shared" si="8"/>
        <v>0</v>
      </c>
      <c r="AI40" s="53">
        <f t="shared" si="8"/>
        <v>1065294</v>
      </c>
      <c r="AJ40" s="53">
        <f t="shared" si="8"/>
        <v>3910588.3598437509</v>
      </c>
    </row>
    <row r="43" spans="2:36">
      <c r="I43" t="s">
        <v>93</v>
      </c>
    </row>
    <row r="45" spans="2:36">
      <c r="I45" t="s">
        <v>94</v>
      </c>
    </row>
  </sheetData>
  <mergeCells count="44">
    <mergeCell ref="B3:B8"/>
    <mergeCell ref="C3:C8"/>
    <mergeCell ref="D3:D8"/>
    <mergeCell ref="E3:E8"/>
    <mergeCell ref="F3:F8"/>
    <mergeCell ref="G3:G8"/>
    <mergeCell ref="J3:L3"/>
    <mergeCell ref="M3:O3"/>
    <mergeCell ref="H4:H8"/>
    <mergeCell ref="I4:I8"/>
    <mergeCell ref="J4:J8"/>
    <mergeCell ref="K4:K8"/>
    <mergeCell ref="U3:V3"/>
    <mergeCell ref="W3:W8"/>
    <mergeCell ref="X3:X8"/>
    <mergeCell ref="Y3:AB3"/>
    <mergeCell ref="U4:V5"/>
    <mergeCell ref="Y4:Y8"/>
    <mergeCell ref="Z4:Z8"/>
    <mergeCell ref="AA4:AA8"/>
    <mergeCell ref="AC3:AE3"/>
    <mergeCell ref="AF3:AF8"/>
    <mergeCell ref="AG3:AH3"/>
    <mergeCell ref="AI3:AI8"/>
    <mergeCell ref="AJ3:AJ8"/>
    <mergeCell ref="L4:L8"/>
    <mergeCell ref="M4:M8"/>
    <mergeCell ref="N4:N8"/>
    <mergeCell ref="O4:O8"/>
    <mergeCell ref="Q3:Q8"/>
    <mergeCell ref="R3:T3"/>
    <mergeCell ref="P3:P8"/>
    <mergeCell ref="AC4:AC8"/>
    <mergeCell ref="AD4:AD8"/>
    <mergeCell ref="AE4:AE8"/>
    <mergeCell ref="AG4:AG8"/>
    <mergeCell ref="AH4:AH8"/>
    <mergeCell ref="S6:S8"/>
    <mergeCell ref="T6:T8"/>
    <mergeCell ref="U7:U8"/>
    <mergeCell ref="V7:V8"/>
    <mergeCell ref="AB4:AB8"/>
    <mergeCell ref="R4:T5"/>
    <mergeCell ref="R6:R8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2019-10-28T03:26:34Z</dcterms:modified>
</cp:coreProperties>
</file>